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OC DO SETOR 2024\DOC DO SETOR 2024\25. PORTAL DA TRANSPARÊNCIA\MULTAS ARRECADADAS\"/>
    </mc:Choice>
  </mc:AlternateContent>
  <bookViews>
    <workbookView xWindow="0" yWindow="0" windowWidth="28800" windowHeight="11835" activeTab="1"/>
  </bookViews>
  <sheets>
    <sheet name="1 Multas arrecadadas" sheetId="1" r:id="rId1"/>
    <sheet name="2 Desp. Fornecedores" sheetId="2" r:id="rId2"/>
    <sheet name="3 Receitas - Despesas" sheetId="3" r:id="rId3"/>
  </sheets>
  <definedNames>
    <definedName name="_xlnm.Print_Area" localSheetId="1">'2 Desp. Fornecedores'!$A$1:$X$38</definedName>
  </definedNames>
  <calcPr calcId="152511"/>
</workbook>
</file>

<file path=xl/calcChain.xml><?xml version="1.0" encoding="utf-8"?>
<calcChain xmlns="http://schemas.openxmlformats.org/spreadsheetml/2006/main">
  <c r="D17" i="3" l="1"/>
  <c r="D6" i="3"/>
  <c r="S33" i="2" l="1"/>
  <c r="R33" i="2"/>
  <c r="Q33" i="2"/>
  <c r="P33" i="2"/>
  <c r="O33" i="2"/>
  <c r="N33" i="2"/>
  <c r="T33" i="2" s="1"/>
  <c r="I32" i="2" l="1"/>
  <c r="T32" i="2"/>
  <c r="H33" i="2"/>
  <c r="G33" i="2"/>
  <c r="F33" i="2"/>
  <c r="E33" i="2"/>
  <c r="D33" i="2"/>
  <c r="C33" i="2"/>
  <c r="T20" i="2" l="1"/>
  <c r="I29" i="2" l="1"/>
  <c r="T25" i="2"/>
  <c r="T24" i="2"/>
  <c r="I25" i="2"/>
  <c r="U25" i="2" l="1"/>
  <c r="I12" i="2"/>
  <c r="C11" i="3" l="1"/>
  <c r="C6" i="3" l="1"/>
  <c r="C5" i="3" l="1"/>
  <c r="C7" i="3" l="1"/>
  <c r="C8" i="3"/>
  <c r="C9" i="3"/>
  <c r="C10" i="3"/>
  <c r="C12" i="3"/>
  <c r="C13" i="3"/>
  <c r="C14" i="3"/>
  <c r="C15" i="3"/>
  <c r="C16" i="3"/>
  <c r="C17" i="3" l="1"/>
  <c r="I28" i="2"/>
  <c r="U27" i="2" l="1"/>
  <c r="T31" i="2"/>
  <c r="T28" i="2"/>
  <c r="U28" i="2" s="1"/>
  <c r="T29" i="2"/>
  <c r="T30" i="2"/>
  <c r="T18" i="2"/>
  <c r="T19" i="2"/>
  <c r="T21" i="2"/>
  <c r="T22" i="2"/>
  <c r="T23" i="2"/>
  <c r="T26" i="2"/>
  <c r="T4" i="2"/>
  <c r="T5" i="2"/>
  <c r="T6" i="2"/>
  <c r="T7" i="2"/>
  <c r="T8" i="2"/>
  <c r="T9" i="2"/>
  <c r="T10" i="2"/>
  <c r="T11" i="2"/>
  <c r="T12" i="2"/>
  <c r="T13" i="2"/>
  <c r="T14" i="2"/>
  <c r="T16" i="2"/>
  <c r="T17" i="2"/>
  <c r="T3" i="2"/>
  <c r="I11" i="2" l="1"/>
  <c r="U11" i="2" s="1"/>
  <c r="I20" i="2"/>
  <c r="U20" i="2" s="1"/>
  <c r="I21" i="2"/>
  <c r="U21" i="2" s="1"/>
  <c r="I26" i="2" l="1"/>
  <c r="U26" i="2" s="1"/>
  <c r="C17" i="1" l="1"/>
  <c r="E12" i="3" l="1"/>
  <c r="E6" i="3" l="1"/>
  <c r="E14" i="3"/>
  <c r="D5" i="1"/>
  <c r="D6" i="1" s="1"/>
  <c r="D7" i="1" s="1"/>
  <c r="D8" i="1" s="1"/>
  <c r="U12" i="2"/>
  <c r="I13" i="2"/>
  <c r="U13" i="2" s="1"/>
  <c r="I10" i="2"/>
  <c r="U10" i="2" s="1"/>
  <c r="I9" i="2"/>
  <c r="U9" i="2" s="1"/>
  <c r="I30" i="2"/>
  <c r="U30" i="2" s="1"/>
  <c r="U29" i="2"/>
  <c r="I24" i="2"/>
  <c r="I23" i="2"/>
  <c r="U23" i="2" s="1"/>
  <c r="I22" i="2"/>
  <c r="U22" i="2" s="1"/>
  <c r="I19" i="2"/>
  <c r="U19" i="2" s="1"/>
  <c r="I18" i="2"/>
  <c r="U18" i="2" s="1"/>
  <c r="I17" i="2"/>
  <c r="U17" i="2" s="1"/>
  <c r="I4" i="2"/>
  <c r="U4" i="2" s="1"/>
  <c r="I5" i="2"/>
  <c r="U5" i="2" s="1"/>
  <c r="I6" i="2"/>
  <c r="U6" i="2" s="1"/>
  <c r="I7" i="2"/>
  <c r="U7" i="2" s="1"/>
  <c r="I8" i="2"/>
  <c r="U8" i="2" s="1"/>
  <c r="I3" i="2"/>
  <c r="U3" i="2" l="1"/>
  <c r="E7" i="3"/>
  <c r="E10" i="3"/>
  <c r="U24" i="2"/>
  <c r="D20" i="3"/>
  <c r="D9" i="1"/>
  <c r="D10" i="1" s="1"/>
  <c r="D11" i="1" s="1"/>
  <c r="E9" i="3" l="1"/>
  <c r="D12" i="1"/>
  <c r="D13" i="1" s="1"/>
  <c r="D14" i="1" l="1"/>
  <c r="D15" i="1" s="1"/>
  <c r="D16" i="1" s="1"/>
  <c r="D17" i="1" s="1"/>
  <c r="I16" i="2" l="1"/>
  <c r="U16" i="2" s="1"/>
  <c r="I14" i="2"/>
  <c r="E8" i="3"/>
  <c r="U14" i="2" l="1"/>
  <c r="E5" i="3"/>
  <c r="E11" i="3" l="1"/>
  <c r="E16" i="3"/>
  <c r="E13" i="3"/>
  <c r="E15" i="3" l="1"/>
  <c r="D19" i="3"/>
  <c r="E20" i="3" s="1"/>
  <c r="I31" i="2"/>
  <c r="I33" i="2" s="1"/>
  <c r="U31" i="2" l="1"/>
  <c r="E17" i="3"/>
  <c r="D21" i="3" l="1"/>
  <c r="E21" i="3" s="1"/>
  <c r="E19" i="3" l="1"/>
  <c r="U32" i="2" l="1"/>
  <c r="U33" i="2" s="1"/>
</calcChain>
</file>

<file path=xl/sharedStrings.xml><?xml version="1.0" encoding="utf-8"?>
<sst xmlns="http://schemas.openxmlformats.org/spreadsheetml/2006/main" count="239" uniqueCount="141">
  <si>
    <t>MULTAS ARRECADADAS</t>
  </si>
  <si>
    <t>Mês/Ano</t>
  </si>
  <si>
    <t>Arrecadação R$</t>
  </si>
  <si>
    <t>Valor Acumulado R$</t>
  </si>
  <si>
    <t>JANEIRO</t>
  </si>
  <si>
    <t>FEVEREIRO</t>
  </si>
  <si>
    <t>MARÇO</t>
  </si>
  <si>
    <t>ABRIL</t>
  </si>
  <si>
    <t>MAIO</t>
  </si>
  <si>
    <t>JUNHO</t>
  </si>
  <si>
    <t>JULHO</t>
  </si>
  <si>
    <t>AGOSTO</t>
  </si>
  <si>
    <t>SETEMBRO</t>
  </si>
  <si>
    <t>OUTUBRO</t>
  </si>
  <si>
    <t>NOVEMBRO</t>
  </si>
  <si>
    <t>DEZEMBRO</t>
  </si>
  <si>
    <t>TOTAL</t>
  </si>
  <si>
    <t>COMPARATIVO MENSAL DAS MULTAS ARRECADADAS E DESPESAS</t>
  </si>
  <si>
    <t>ARRECADAÇÃO - DESPESAS</t>
  </si>
  <si>
    <t xml:space="preserve"> DESPESAS - APLICAÇÃO DA RECEITA ARRECADADA COM MULTAS DE TRÂSITO</t>
  </si>
  <si>
    <t>Destinação</t>
  </si>
  <si>
    <t>Fornecedor</t>
  </si>
  <si>
    <t xml:space="preserve">Janeiro </t>
  </si>
  <si>
    <t>Fevereiro</t>
  </si>
  <si>
    <t>Março</t>
  </si>
  <si>
    <t>Abril</t>
  </si>
  <si>
    <t>Maio</t>
  </si>
  <si>
    <t>Junho</t>
  </si>
  <si>
    <t>Julho</t>
  </si>
  <si>
    <t>Agosto</t>
  </si>
  <si>
    <t>Setembro</t>
  </si>
  <si>
    <t>Outubro</t>
  </si>
  <si>
    <t>Novembro</t>
  </si>
  <si>
    <t>Dezembro</t>
  </si>
  <si>
    <t>Obs</t>
  </si>
  <si>
    <t xml:space="preserve">1. Sinalização                  </t>
  </si>
  <si>
    <t>Artigo: 3º</t>
  </si>
  <si>
    <t xml:space="preserve">    1.1 Painéis eletrônicos</t>
  </si>
  <si>
    <t xml:space="preserve">    1.2 Sinalização de ruas</t>
  </si>
  <si>
    <t>Artigo:  4º,  X</t>
  </si>
  <si>
    <t>2. Engenharia de Campo</t>
  </si>
  <si>
    <t>Artigo 7º</t>
  </si>
  <si>
    <t xml:space="preserve">    2.1 Iluminação de Ponte</t>
  </si>
  <si>
    <t>3. Policiamento e Fiscalização</t>
  </si>
  <si>
    <t>Artigo 9º</t>
  </si>
  <si>
    <t xml:space="preserve">    3.1 Aquisição e ou locação de imóvel para guarda de veículos removidos</t>
  </si>
  <si>
    <t xml:space="preserve"> Locação de imóvel para guarda de veículos removidos.</t>
  </si>
  <si>
    <t>Artigo 10º, IV</t>
  </si>
  <si>
    <t xml:space="preserve">    3.2 Aquisição, locação, manutenção e aferição de etilômetro.</t>
  </si>
  <si>
    <t>Artigo 10º, VII</t>
  </si>
  <si>
    <t xml:space="preserve">    3.5 Construção, manutenção, conservação e funcionamento de centros descentralizados de controle operacional de trânsito, postos de fiscalização e policiamento e monitoramento viário.</t>
  </si>
  <si>
    <t xml:space="preserve">    3.6 Aquisição, locação, manutenção e configuração de talão eletrônico.</t>
  </si>
  <si>
    <t>Artigo 10º, XVI</t>
  </si>
  <si>
    <t xml:space="preserve">    3.7 Diárias e locomoção dos agentes de trânsito em operações de policiamento e fiscalização.</t>
  </si>
  <si>
    <t>Artigo 10º, XVIII</t>
  </si>
  <si>
    <t xml:space="preserve">    3.8 Uniformes e acessórios para agentes de trânsito e agentes da autoridade de trânsito.</t>
  </si>
  <si>
    <t>Artigo 10º, XXI</t>
  </si>
  <si>
    <t xml:space="preserve">    3.10 Manutenção e abastecimento da frota operacional destinada ao policiamento e fiscalização de trânsito.</t>
  </si>
  <si>
    <t>4. Educação de trânsito</t>
  </si>
  <si>
    <t xml:space="preserve">    4.1 Material didático</t>
  </si>
  <si>
    <t xml:space="preserve">    4.2 Campanhas publicitárias e educativas de trânsito.</t>
  </si>
  <si>
    <t xml:space="preserve">    4.3 Cursos de qualificação para profissionais dos órgãos de trânsito</t>
  </si>
  <si>
    <t xml:space="preserve">    4.4 Distribuição de material educativo de trânsito.</t>
  </si>
  <si>
    <t xml:space="preserve">    4.5 Eventos educativos de trânsito.</t>
  </si>
  <si>
    <t xml:space="preserve">    4.6 Contratação de corpo técnico especializado para execução de cursos, ações e projetos educativos.</t>
  </si>
  <si>
    <t>Artigo 11º, XIV</t>
  </si>
  <si>
    <t>5. Contribuições</t>
  </si>
  <si>
    <t>Artigo 13º</t>
  </si>
  <si>
    <t xml:space="preserve">    5.1 Programa de Integração Social e de Formação do Patrimônio do Servidor Público - PIS/PASEP</t>
  </si>
  <si>
    <t>PIS/PASEP 1%</t>
  </si>
  <si>
    <t xml:space="preserve">TOTAL </t>
  </si>
  <si>
    <t>FOLHA DE PGTO - JARI</t>
  </si>
  <si>
    <t xml:space="preserve">    3.3 Aquisição e ou locação de veículos, viaturas e empilhadeira - motos, triciclos, quadriciclos, caminhões, reboques, microônibus, minivans, aeronaves - com instalações e ou equipamentos de policiamento e fiscalização</t>
  </si>
  <si>
    <t>Aquisição de cones para sinalização de Trânsito.</t>
  </si>
  <si>
    <t>Contratação de serviços de locação de módulos de trabalhos temporários, destinado a atender as necessidades deste Departamento de Trânsito.</t>
  </si>
  <si>
    <t>Contratação para prestação de serviços de uso de solução de talão eletrônico de multas em plataforma Android para atender as necessidades deste Departamento de Trânsito.</t>
  </si>
  <si>
    <t>Serv processamento de dados diário sistemas Controle Infrações de Trãnsito-SCIT, Controle Veículos, Multas, e Talonários-CVMT- integrando-se ao RENAVAM, Carteira Nacional de Habilitação-SCNH, integrando-se ao RENACH e Controle de Frota de Veículos</t>
  </si>
  <si>
    <t>Contratação de serviço de locação e positivação de balão publicitário, tipo blim (Lote 1), adesivo da campanha em vigor.</t>
  </si>
  <si>
    <t xml:space="preserve">                                                                </t>
  </si>
  <si>
    <t>Despesa R$</t>
  </si>
  <si>
    <t>FOLHA DE PGTO - CETRAN</t>
  </si>
  <si>
    <t>TOTAL GERAL</t>
  </si>
  <si>
    <t>Total das Despesas</t>
  </si>
  <si>
    <t>Aplicação da receita com Multas</t>
  </si>
  <si>
    <t>Aplicação de outras receitas</t>
  </si>
  <si>
    <t>Lei Estadual nº 5.371, de 05 de janeiro de 2021.</t>
  </si>
  <si>
    <t>Base legal: Artigo 320 da Lei nº 9.503/1997 - Código de Trânsito Brasileiro</t>
  </si>
  <si>
    <t xml:space="preserve">Supervisionado pelo Contador Hérbison da Silva Damasceno </t>
  </si>
  <si>
    <t>Supervisionado pelo contador Hérbison da Silva Damasceno</t>
  </si>
  <si>
    <t xml:space="preserve">Informações basedas através do Regime de Caixa. </t>
  </si>
  <si>
    <t>Setor: Gerência de  Contabilidade e Arrecadação.</t>
  </si>
  <si>
    <t>Contrat. para prest. de serviços em criar, produzir, desenvolver e realizar ativ. teatrais como ferram. para a promoção de ações educat. de trânsito nas instit. escolares no município de Manaus e eventos programados pelo Detran.</t>
  </si>
  <si>
    <t xml:space="preserve">    3.4 Manutenção, conserv.e funcion. da Junta Administrat. de Recursos de Infração - Jari, do Conselho Estadual de Trânsito - CETRAN e do Cons. de Trânsito do Distrito Federal -CONTRADIFE.</t>
  </si>
  <si>
    <t>Setor: Gerência de Contabilidade e Arrecadação.</t>
  </si>
  <si>
    <t>Artigo:  3º, VIII,</t>
  </si>
  <si>
    <t>Artigo 7º; §3º, VII</t>
  </si>
  <si>
    <t>Artigo 10º, X</t>
  </si>
  <si>
    <t>Serviço de locação de veículos e equipamentos rodoviários para a realização dos serviços de remoções, rebocamentos e guinchamentos de veículos leves e médios, com fornecimento de motoristas e ajudantes.</t>
  </si>
  <si>
    <t>Artigo 10º, XIV</t>
  </si>
  <si>
    <t>Artigo 10º, XX</t>
  </si>
  <si>
    <t xml:space="preserve">    3.9 Implementação, informatização e manutenção de sistemas informatizados para processamento de multas de trânsito e demais procedimentos relativos.</t>
  </si>
  <si>
    <t>Artigo 10º, XIII</t>
  </si>
  <si>
    <t>Artigo 11º</t>
  </si>
  <si>
    <t>Artigo 12º, I</t>
  </si>
  <si>
    <t xml:space="preserve">Artigo 12º, VIII                                                                                                                                                                                                                                                                         </t>
  </si>
  <si>
    <t>Artigo 12º, IX</t>
  </si>
  <si>
    <t>Artigo 12º, X</t>
  </si>
  <si>
    <t>Artigo 12º, XIV</t>
  </si>
  <si>
    <t>WF CONTROL - CT: 021/2018</t>
  </si>
  <si>
    <r>
      <t xml:space="preserve">GUIMARÃES FERN - CT: </t>
    </r>
    <r>
      <rPr>
        <sz val="9"/>
        <rFont val="Times"/>
        <family val="1"/>
      </rPr>
      <t>082/2022</t>
    </r>
  </si>
  <si>
    <r>
      <t>PRODAM - CT: 83</t>
    </r>
    <r>
      <rPr>
        <sz val="9"/>
        <rFont val="Times"/>
        <family val="1"/>
      </rPr>
      <t>/2022</t>
    </r>
  </si>
  <si>
    <t>SETA TRANSP - CT: 22/2018</t>
  </si>
  <si>
    <t>SERPRO-SNE - CT: 09/2019</t>
  </si>
  <si>
    <t>SERPRO-RADAR - CT: 09/2020</t>
  </si>
  <si>
    <t>Manutenção, conservação e funcionamento da Junta Administrativa de Recursos de Infração - Jari,do Conselho Estadual de Trânsito - CETRAN e do Conselho de Trânsito do Distrito Federal - CONTRANDIFE.</t>
  </si>
  <si>
    <t>Os órgão e entidades de trânsito responsáveis pela arrecadação das multas de trânsito deverão observar a incidência da alíquota de 1%, sobre as multas de trânsito, prevista no artigo 8º, inciso III, da Lei nº 9.715, de 25 de novembro de 1998, que dispõe sobre as contribuições para os Programas de Integração Social e de Formação do Patrimônio do Servidor Público - PIS/PASEP.</t>
  </si>
  <si>
    <t>Serviço processamento de dados diário sistemas Controle Infrações de Trânsito - SCIT, Controle Veículos, Multas, e Talonários - CVMT - integrando-se ao RENAVAM, Carteira Nacional de Habilitação-SCNH, integrando-se ao RENACH e Controle de Frota de Veículos</t>
  </si>
  <si>
    <t>Fonte: Relatório de multas arrecadadas - Demonstrativo da Receita de Multas 2023 - Balancetes/Conta corrente - entradas</t>
  </si>
  <si>
    <t>Local: Doc setor 2023 - Portal da Transparência - Multas Arrecadadas.</t>
  </si>
  <si>
    <t>OBS.: Comprovantes disponíveis para consulta no setor de contabilidade.</t>
  </si>
  <si>
    <t>Resolução CONTRAN nº 875/2021:</t>
  </si>
  <si>
    <t>MA PUBLIC. E SERV - CT: 012/2018</t>
  </si>
  <si>
    <t>THERA PUBLIC. LTDA</t>
  </si>
  <si>
    <t>H. CRITIANE S. DA SILVA</t>
  </si>
  <si>
    <t>SERVCAR DIESEL LTDA/ ME</t>
  </si>
  <si>
    <t>A. T. CORREA</t>
  </si>
  <si>
    <t>Resolução CONTRAN nº 875/2021.</t>
  </si>
  <si>
    <t>Exercício: 2024</t>
  </si>
  <si>
    <t xml:space="preserve">Fonte: Relatório de multas arrecadadas em  </t>
  </si>
  <si>
    <t>Fonte: Balancete Analítico/Contratos-AFI-SEFAZ 2024</t>
  </si>
  <si>
    <t>Local: Doc setor 2024 - Portal da Transparência - Multas Arrecadadas.</t>
  </si>
  <si>
    <t xml:space="preserve">Artigo 12º, VIII                                                                                                                                                                                                                                               </t>
  </si>
  <si>
    <t>THERA PUBLIC. LTDA - CT: 09/2021</t>
  </si>
  <si>
    <t>WF CONTROL - CT: 01/2024</t>
  </si>
  <si>
    <t>Manutenção preventiva e corretiva ( mecânica e elétrica, inclusive lanternagem, pintura e vidraçaria), serviços de balanceamento de rodas e alinhamento de direção dos veículos oficiais pertencentes a frota do DETRAN/AM.</t>
  </si>
  <si>
    <t>Serviços de atividades teatrais utilizadas como ferramenta para promoção de ações educativas de trânsito nas escolas da capital e interior.</t>
  </si>
  <si>
    <t>Manaus, 31/12/2024</t>
  </si>
  <si>
    <t>Manaus, 31 de dezembro de 2024.</t>
  </si>
  <si>
    <t xml:space="preserve">Elaborado por Aline Karolyne Lobo Pereira/Samuel Faria Pereira
</t>
  </si>
  <si>
    <t xml:space="preserve">Elaborado por Aline Karolyne Lobo Pereira/Samuel Faria Pereira
</t>
  </si>
  <si>
    <r>
      <t>Do total das despesas com sinalização, engenharia de tráfego, de campo, policiamento, fiscalização, educação de trânsito e contribuições, 66,21</t>
    </r>
    <r>
      <rPr>
        <b/>
        <sz val="11"/>
        <color rgb="FF000000"/>
        <rFont val="Calibri"/>
        <family val="2"/>
        <scheme val="minor"/>
      </rPr>
      <t>% (sessenta e seis vírgula vinte e um por cento)</t>
    </r>
    <r>
      <rPr>
        <sz val="11"/>
        <color rgb="FF000000"/>
        <rFont val="Calibri"/>
        <family val="2"/>
        <scheme val="minor"/>
      </rPr>
      <t xml:space="preserve"> foram pagos com recursos arrecadados com Multas de Trânsito e 33,79</t>
    </r>
    <r>
      <rPr>
        <b/>
        <sz val="11"/>
        <color rgb="FF000000"/>
        <rFont val="Calibri"/>
        <family val="2"/>
        <scheme val="minor"/>
      </rPr>
      <t>% (trinta e três vírgula setenta e nove por cento)</t>
    </r>
    <r>
      <rPr>
        <sz val="11"/>
        <color rgb="FF000000"/>
        <rFont val="Calibri"/>
        <family val="2"/>
        <scheme val="minor"/>
      </rPr>
      <t>, foram pagos com outros recursos do DETRAN-AM.</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</si>
</sst>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43" formatCode="_-* #,##0.00_-;\-* #,##0.00_-;_-* &quot;-&quot;??_-;_-@_-"/>
    <numFmt numFmtId="164" formatCode="&quot;R$&quot;\ #,##0.00"/>
    <numFmt numFmtId="165" formatCode="#,##0.00_ ;[Red]\-#,##0.00\ "/>
  </numFmts>
  <fonts count="24"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8"/>
      <color theme="1"/>
      <name val="Calibri"/>
      <family val="2"/>
      <scheme val="minor"/>
    </font>
    <font>
      <b/>
      <sz val="9"/>
      <color theme="1"/>
      <name val="Times"/>
      <family val="1"/>
    </font>
    <font>
      <sz val="9"/>
      <color theme="1"/>
      <name val="Times"/>
      <family val="1"/>
    </font>
    <font>
      <b/>
      <sz val="12"/>
      <color theme="1"/>
      <name val="Times"/>
      <family val="1"/>
    </font>
    <font>
      <sz val="9"/>
      <color rgb="FFFF0000"/>
      <name val="Times"/>
      <family val="1"/>
    </font>
    <font>
      <sz val="10"/>
      <color theme="1"/>
      <name val="Calibri"/>
      <family val="2"/>
      <scheme val="minor"/>
    </font>
    <font>
      <sz val="12"/>
      <name val="Calibri"/>
      <family val="2"/>
      <scheme val="minor"/>
    </font>
    <font>
      <sz val="11"/>
      <color rgb="FF000000"/>
      <name val="Calibri"/>
      <family val="2"/>
      <scheme val="minor"/>
    </font>
    <font>
      <b/>
      <sz val="11"/>
      <color rgb="FF000000"/>
      <name val="Calibri"/>
      <family val="2"/>
      <scheme val="minor"/>
    </font>
    <font>
      <sz val="8"/>
      <color rgb="FF000000"/>
      <name val="Calibri"/>
      <family val="2"/>
      <scheme val="minor"/>
    </font>
    <font>
      <b/>
      <sz val="12"/>
      <color theme="1" tint="4.9989318521683403E-2"/>
      <name val="Calibri"/>
      <family val="2"/>
      <scheme val="minor"/>
    </font>
    <font>
      <sz val="12"/>
      <color rgb="FF000000"/>
      <name val="Calibri"/>
      <family val="2"/>
      <scheme val="minor"/>
    </font>
    <font>
      <sz val="9"/>
      <name val="Times"/>
      <family val="1"/>
    </font>
    <font>
      <b/>
      <sz val="8"/>
      <color rgb="FF000000"/>
      <name val="Calibri"/>
      <family val="2"/>
      <scheme val="minor"/>
    </font>
    <font>
      <b/>
      <sz val="8"/>
      <color theme="1"/>
      <name val="Calibri"/>
      <family val="2"/>
      <scheme val="minor"/>
    </font>
    <font>
      <b/>
      <sz val="9"/>
      <color rgb="FFFF0000"/>
      <name val="Times"/>
      <family val="1"/>
    </font>
    <font>
      <b/>
      <sz val="9"/>
      <name val="Times"/>
    </font>
    <font>
      <b/>
      <sz val="9"/>
      <name val="Times"/>
      <family val="1"/>
    </font>
    <font>
      <sz val="10"/>
      <name val="Calibri"/>
      <family val="2"/>
      <scheme val="minor"/>
    </font>
  </fonts>
  <fills count="8">
    <fill>
      <patternFill patternType="none"/>
    </fill>
    <fill>
      <patternFill patternType="gray125"/>
    </fill>
    <fill>
      <patternFill patternType="solid">
        <fgColor theme="6"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theme="4" tint="0.79998168889431442"/>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90">
    <xf numFmtId="0" fontId="0" fillId="0" borderId="0" xfId="0"/>
    <xf numFmtId="0" fontId="2" fillId="0" borderId="0" xfId="0" applyFont="1"/>
    <xf numFmtId="49" fontId="2" fillId="0" borderId="0" xfId="0" applyNumberFormat="1" applyFont="1" applyAlignment="1">
      <alignment horizontal="center"/>
    </xf>
    <xf numFmtId="43" fontId="2" fillId="0" borderId="0" xfId="1" applyFont="1"/>
    <xf numFmtId="0" fontId="3" fillId="0" borderId="0" xfId="0" applyFont="1" applyAlignment="1">
      <alignment horizontal="center"/>
    </xf>
    <xf numFmtId="43" fontId="2" fillId="0" borderId="0" xfId="1" applyFont="1" applyAlignment="1">
      <alignment horizontal="center"/>
    </xf>
    <xf numFmtId="44" fontId="2" fillId="0" borderId="0" xfId="0" applyNumberFormat="1" applyFont="1"/>
    <xf numFmtId="17" fontId="6" fillId="0" borderId="2" xfId="0" applyNumberFormat="1" applyFont="1" applyBorder="1"/>
    <xf numFmtId="49" fontId="6" fillId="0" borderId="1" xfId="0" applyNumberFormat="1" applyFont="1" applyBorder="1" applyAlignment="1">
      <alignment horizontal="left" vertical="center"/>
    </xf>
    <xf numFmtId="49" fontId="7" fillId="0" borderId="1" xfId="0" applyNumberFormat="1" applyFont="1" applyBorder="1" applyAlignment="1">
      <alignment horizontal="left" vertical="center"/>
    </xf>
    <xf numFmtId="44" fontId="7" fillId="0" borderId="1" xfId="1" applyNumberFormat="1" applyFont="1" applyFill="1" applyBorder="1" applyAlignment="1">
      <alignment horizontal="center" vertical="center"/>
    </xf>
    <xf numFmtId="0" fontId="7" fillId="0" borderId="0" xfId="0" applyFont="1"/>
    <xf numFmtId="49" fontId="7"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7" fillId="0" borderId="0" xfId="0" applyFont="1" applyAlignment="1">
      <alignment horizontal="right"/>
    </xf>
    <xf numFmtId="49" fontId="7" fillId="0" borderId="0" xfId="0" applyNumberFormat="1" applyFont="1" applyAlignment="1">
      <alignment horizontal="left"/>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2" fillId="0" borderId="0" xfId="0" applyFont="1" applyAlignment="1">
      <alignment vertical="center"/>
    </xf>
    <xf numFmtId="0" fontId="7" fillId="0" borderId="0" xfId="0" applyFont="1" applyAlignment="1">
      <alignment horizontal="left"/>
    </xf>
    <xf numFmtId="0" fontId="0" fillId="0" borderId="0" xfId="0" applyAlignment="1">
      <alignment horizontal="left"/>
    </xf>
    <xf numFmtId="49" fontId="7" fillId="0" borderId="0" xfId="0" applyNumberFormat="1" applyFont="1" applyAlignment="1">
      <alignment horizontal="left" vertical="center" wrapText="1"/>
    </xf>
    <xf numFmtId="0" fontId="7" fillId="0" borderId="0" xfId="0" applyFont="1" applyAlignment="1">
      <alignment horizontal="left" vertical="center"/>
    </xf>
    <xf numFmtId="0" fontId="0" fillId="0" borderId="0" xfId="0"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xf>
    <xf numFmtId="0" fontId="7" fillId="0" borderId="1" xfId="0" applyFont="1" applyBorder="1" applyAlignment="1">
      <alignment horizontal="left" vertical="center"/>
    </xf>
    <xf numFmtId="0" fontId="7" fillId="0" borderId="1" xfId="0" applyFont="1" applyBorder="1" applyAlignment="1">
      <alignment horizontal="left" wrapText="1"/>
    </xf>
    <xf numFmtId="49" fontId="7" fillId="0" borderId="1" xfId="0" applyNumberFormat="1" applyFont="1" applyBorder="1" applyAlignment="1">
      <alignment vertical="center"/>
    </xf>
    <xf numFmtId="49" fontId="7" fillId="0" borderId="1" xfId="0" applyNumberFormat="1" applyFont="1" applyBorder="1" applyAlignment="1">
      <alignment vertical="center" wrapText="1"/>
    </xf>
    <xf numFmtId="49" fontId="6" fillId="0" borderId="1" xfId="0" applyNumberFormat="1" applyFont="1" applyBorder="1" applyAlignment="1">
      <alignment vertical="center" wrapText="1"/>
    </xf>
    <xf numFmtId="49" fontId="6" fillId="3" borderId="1" xfId="0" applyNumberFormat="1" applyFont="1" applyFill="1" applyBorder="1" applyAlignment="1">
      <alignment vertical="center"/>
    </xf>
    <xf numFmtId="49" fontId="7" fillId="3" borderId="1" xfId="0" applyNumberFormat="1" applyFont="1" applyFill="1" applyBorder="1" applyAlignment="1">
      <alignment vertical="center"/>
    </xf>
    <xf numFmtId="49" fontId="9" fillId="0" borderId="1" xfId="0" applyNumberFormat="1" applyFont="1" applyBorder="1" applyAlignment="1">
      <alignment vertical="center"/>
    </xf>
    <xf numFmtId="49" fontId="6" fillId="0" borderId="1" xfId="0" applyNumberFormat="1" applyFont="1" applyBorder="1" applyAlignment="1">
      <alignment vertical="center"/>
    </xf>
    <xf numFmtId="44" fontId="7" fillId="0" borderId="1" xfId="1" applyNumberFormat="1" applyFont="1" applyBorder="1" applyAlignment="1">
      <alignment horizontal="right" vertical="center"/>
    </xf>
    <xf numFmtId="44" fontId="7" fillId="0" borderId="1" xfId="1" applyNumberFormat="1" applyFont="1" applyFill="1" applyBorder="1" applyAlignment="1">
      <alignment horizontal="right" vertical="center"/>
    </xf>
    <xf numFmtId="44" fontId="7" fillId="0" borderId="1" xfId="0" applyNumberFormat="1" applyFont="1" applyBorder="1" applyAlignment="1">
      <alignment horizontal="right" vertical="center"/>
    </xf>
    <xf numFmtId="44" fontId="6" fillId="0" borderId="1" xfId="1" applyNumberFormat="1" applyFont="1" applyFill="1" applyBorder="1" applyAlignment="1">
      <alignment horizontal="right" vertical="center"/>
    </xf>
    <xf numFmtId="44" fontId="11" fillId="0" borderId="0" xfId="2" applyFont="1"/>
    <xf numFmtId="10" fontId="3" fillId="0" borderId="0" xfId="0" applyNumberFormat="1" applyFont="1" applyAlignment="1">
      <alignment horizontal="center"/>
    </xf>
    <xf numFmtId="44" fontId="11" fillId="0" borderId="0" xfId="2" applyFont="1" applyAlignment="1"/>
    <xf numFmtId="49" fontId="5" fillId="0" borderId="0" xfId="0" applyNumberFormat="1" applyFont="1" applyAlignment="1">
      <alignment horizontal="left" vertical="center"/>
    </xf>
    <xf numFmtId="0" fontId="5" fillId="0" borderId="0" xfId="0" applyFont="1"/>
    <xf numFmtId="49" fontId="2" fillId="0" borderId="0" xfId="0" applyNumberFormat="1" applyFont="1" applyAlignment="1">
      <alignment vertical="center"/>
    </xf>
    <xf numFmtId="49" fontId="10" fillId="0" borderId="0" xfId="0" applyNumberFormat="1" applyFont="1" applyAlignment="1">
      <alignment vertical="center"/>
    </xf>
    <xf numFmtId="0" fontId="14" fillId="0" borderId="0" xfId="0" applyFont="1" applyAlignment="1">
      <alignment vertical="justify" wrapText="1"/>
    </xf>
    <xf numFmtId="0" fontId="14" fillId="0" borderId="0" xfId="0" applyFont="1" applyAlignment="1">
      <alignment horizontal="left" vertical="justify" wrapText="1"/>
    </xf>
    <xf numFmtId="0" fontId="4" fillId="0" borderId="0" xfId="0" applyFont="1" applyAlignment="1">
      <alignment horizontal="center"/>
    </xf>
    <xf numFmtId="49" fontId="2" fillId="0" borderId="13" xfId="0" applyNumberFormat="1" applyFont="1" applyBorder="1" applyAlignment="1">
      <alignment horizontal="center"/>
    </xf>
    <xf numFmtId="44" fontId="2" fillId="0" borderId="9" xfId="1" applyNumberFormat="1" applyFont="1" applyBorder="1"/>
    <xf numFmtId="44" fontId="2" fillId="0" borderId="14" xfId="0" applyNumberFormat="1" applyFont="1" applyBorder="1"/>
    <xf numFmtId="44" fontId="15" fillId="4" borderId="2" xfId="2" applyFont="1" applyFill="1" applyBorder="1"/>
    <xf numFmtId="10" fontId="15" fillId="4" borderId="2" xfId="0" applyNumberFormat="1" applyFont="1" applyFill="1" applyBorder="1" applyAlignment="1">
      <alignment horizontal="center"/>
    </xf>
    <xf numFmtId="44" fontId="2" fillId="0" borderId="0" xfId="1" applyNumberFormat="1" applyFont="1" applyBorder="1"/>
    <xf numFmtId="49" fontId="3" fillId="0" borderId="0" xfId="0" applyNumberFormat="1" applyFont="1" applyAlignment="1">
      <alignment horizontal="center"/>
    </xf>
    <xf numFmtId="44" fontId="3" fillId="0" borderId="0" xfId="0" applyNumberFormat="1" applyFont="1"/>
    <xf numFmtId="0" fontId="15" fillId="4" borderId="0" xfId="0" applyFont="1" applyFill="1" applyAlignment="1">
      <alignment horizontal="center"/>
    </xf>
    <xf numFmtId="49" fontId="3" fillId="5" borderId="15" xfId="0" applyNumberFormat="1" applyFont="1" applyFill="1" applyBorder="1" applyAlignment="1">
      <alignment horizontal="center"/>
    </xf>
    <xf numFmtId="44" fontId="3" fillId="5" borderId="16" xfId="0" applyNumberFormat="1" applyFont="1" applyFill="1" applyBorder="1"/>
    <xf numFmtId="0" fontId="2" fillId="0" borderId="0" xfId="0" applyFont="1" applyAlignment="1">
      <alignment horizontal="left" vertical="center"/>
    </xf>
    <xf numFmtId="0" fontId="2" fillId="0" borderId="0" xfId="0" applyFont="1" applyAlignment="1">
      <alignment horizontal="center" vertical="center"/>
    </xf>
    <xf numFmtId="0" fontId="16" fillId="0" borderId="0" xfId="0" applyFont="1" applyAlignment="1">
      <alignment vertical="justify" wrapText="1"/>
    </xf>
    <xf numFmtId="49" fontId="2" fillId="0" borderId="0" xfId="0" applyNumberFormat="1" applyFont="1" applyAlignment="1">
      <alignment horizontal="left" vertical="center"/>
    </xf>
    <xf numFmtId="0" fontId="5" fillId="0" borderId="0" xfId="0" applyFont="1" applyAlignment="1">
      <alignment horizontal="left" vertical="center"/>
    </xf>
    <xf numFmtId="17" fontId="6" fillId="0" borderId="2" xfId="0" applyNumberFormat="1" applyFont="1" applyBorder="1" applyAlignment="1">
      <alignment horizontal="left"/>
    </xf>
    <xf numFmtId="44" fontId="7" fillId="0" borderId="1" xfId="0" applyNumberFormat="1" applyFont="1" applyBorder="1" applyAlignment="1">
      <alignment horizontal="left"/>
    </xf>
    <xf numFmtId="49" fontId="10" fillId="0" borderId="0" xfId="0" applyNumberFormat="1" applyFont="1" applyAlignment="1">
      <alignment horizontal="center" vertical="center"/>
    </xf>
    <xf numFmtId="49" fontId="7" fillId="3" borderId="1" xfId="0" applyNumberFormat="1" applyFont="1" applyFill="1" applyBorder="1" applyAlignment="1">
      <alignment vertical="center" wrapText="1"/>
    </xf>
    <xf numFmtId="17" fontId="6" fillId="0" borderId="2" xfId="0" applyNumberFormat="1" applyFont="1" applyBorder="1" applyAlignment="1">
      <alignment horizontal="left" vertical="center"/>
    </xf>
    <xf numFmtId="0" fontId="7" fillId="0" borderId="5" xfId="0" applyFont="1" applyBorder="1" applyAlignment="1">
      <alignment horizontal="left" vertical="center"/>
    </xf>
    <xf numFmtId="44" fontId="7" fillId="0" borderId="3" xfId="1" applyNumberFormat="1" applyFont="1" applyFill="1" applyBorder="1" applyAlignment="1">
      <alignment horizontal="right" vertical="center"/>
    </xf>
    <xf numFmtId="44" fontId="7" fillId="0" borderId="3" xfId="1" applyNumberFormat="1" applyFont="1" applyBorder="1" applyAlignment="1">
      <alignment horizontal="right" vertical="center"/>
    </xf>
    <xf numFmtId="44" fontId="7" fillId="0" borderId="5" xfId="1" applyNumberFormat="1" applyFont="1" applyBorder="1" applyAlignment="1">
      <alignment horizontal="right" vertical="center"/>
    </xf>
    <xf numFmtId="49" fontId="7" fillId="0" borderId="3" xfId="0" applyNumberFormat="1" applyFont="1" applyBorder="1" applyAlignment="1">
      <alignment horizontal="left" vertical="center" wrapText="1"/>
    </xf>
    <xf numFmtId="49" fontId="7" fillId="0" borderId="3" xfId="0" applyNumberFormat="1" applyFont="1" applyBorder="1" applyAlignment="1">
      <alignment vertical="center" wrapText="1"/>
    </xf>
    <xf numFmtId="49" fontId="7" fillId="0" borderId="3" xfId="0" applyNumberFormat="1" applyFont="1" applyBorder="1" applyAlignment="1">
      <alignment horizontal="left" vertical="center"/>
    </xf>
    <xf numFmtId="44" fontId="7" fillId="0" borderId="5" xfId="1" applyNumberFormat="1" applyFont="1" applyFill="1" applyBorder="1" applyAlignment="1">
      <alignment horizontal="right" vertical="center"/>
    </xf>
    <xf numFmtId="44" fontId="7" fillId="0" borderId="3" xfId="1" applyNumberFormat="1" applyFont="1" applyFill="1" applyBorder="1" applyAlignment="1">
      <alignment horizontal="center" vertical="center"/>
    </xf>
    <xf numFmtId="0" fontId="6" fillId="0" borderId="0" xfId="0" applyFont="1" applyAlignment="1">
      <alignment horizontal="right" vertical="center"/>
    </xf>
    <xf numFmtId="17" fontId="6" fillId="0" borderId="2" xfId="0" applyNumberFormat="1" applyFont="1" applyBorder="1" applyAlignment="1">
      <alignment horizontal="right"/>
    </xf>
    <xf numFmtId="44" fontId="7" fillId="0" borderId="0" xfId="0" applyNumberFormat="1" applyFont="1" applyAlignment="1">
      <alignment horizontal="right"/>
    </xf>
    <xf numFmtId="49" fontId="7" fillId="0" borderId="0" xfId="0" applyNumberFormat="1" applyFont="1" applyAlignment="1">
      <alignment horizontal="right" vertical="center"/>
    </xf>
    <xf numFmtId="49" fontId="5" fillId="0" borderId="0" xfId="0" applyNumberFormat="1" applyFont="1" applyAlignment="1">
      <alignment horizontal="right" vertical="center"/>
    </xf>
    <xf numFmtId="0" fontId="5" fillId="0" borderId="0" xfId="0" applyFont="1" applyAlignment="1">
      <alignment horizontal="right"/>
    </xf>
    <xf numFmtId="0" fontId="0" fillId="0" borderId="0" xfId="0" applyAlignment="1">
      <alignment horizontal="right"/>
    </xf>
    <xf numFmtId="0" fontId="2" fillId="0" borderId="0" xfId="0" applyFont="1" applyAlignment="1">
      <alignment horizontal="right"/>
    </xf>
    <xf numFmtId="44" fontId="2" fillId="0" borderId="0" xfId="0" applyNumberFormat="1" applyFont="1" applyAlignment="1">
      <alignment horizontal="right"/>
    </xf>
    <xf numFmtId="49" fontId="7" fillId="0" borderId="3" xfId="0" applyNumberFormat="1" applyFont="1" applyBorder="1" applyAlignment="1">
      <alignment vertical="center"/>
    </xf>
    <xf numFmtId="49" fontId="6" fillId="0" borderId="7" xfId="0" applyNumberFormat="1" applyFont="1" applyBorder="1" applyAlignment="1">
      <alignment wrapText="1"/>
    </xf>
    <xf numFmtId="0" fontId="7" fillId="0" borderId="3" xfId="0" applyFont="1" applyBorder="1" applyAlignment="1">
      <alignment vertical="center" wrapText="1"/>
    </xf>
    <xf numFmtId="17" fontId="6" fillId="0" borderId="0" xfId="0" applyNumberFormat="1" applyFont="1"/>
    <xf numFmtId="0" fontId="7" fillId="0" borderId="0" xfId="0" applyFont="1" applyAlignment="1">
      <alignment horizontal="center"/>
    </xf>
    <xf numFmtId="44" fontId="7" fillId="0" borderId="5" xfId="1" applyNumberFormat="1" applyFont="1" applyBorder="1" applyAlignment="1">
      <alignment vertical="center"/>
    </xf>
    <xf numFmtId="44" fontId="7" fillId="0" borderId="1" xfId="1" applyNumberFormat="1" applyFont="1" applyBorder="1" applyAlignment="1">
      <alignment vertical="center"/>
    </xf>
    <xf numFmtId="44" fontId="7" fillId="0" borderId="5" xfId="1" applyNumberFormat="1" applyFont="1" applyFill="1" applyBorder="1" applyAlignment="1">
      <alignment horizontal="center" vertical="center"/>
    </xf>
    <xf numFmtId="44" fontId="7" fillId="0" borderId="3" xfId="1" applyNumberFormat="1" applyFont="1" applyBorder="1" applyAlignment="1">
      <alignment vertical="center"/>
    </xf>
    <xf numFmtId="0" fontId="7" fillId="0" borderId="3" xfId="0" applyFont="1" applyBorder="1" applyAlignment="1">
      <alignment vertical="center"/>
    </xf>
    <xf numFmtId="44" fontId="7" fillId="0" borderId="1" xfId="2" applyFont="1" applyBorder="1" applyAlignment="1">
      <alignment vertical="center"/>
    </xf>
    <xf numFmtId="44" fontId="2" fillId="0" borderId="9" xfId="0" applyNumberFormat="1" applyFont="1" applyBorder="1"/>
    <xf numFmtId="0" fontId="12" fillId="0" borderId="8" xfId="0" applyFont="1" applyBorder="1" applyAlignment="1">
      <alignment horizontal="justify" vertical="justify" wrapText="1"/>
    </xf>
    <xf numFmtId="0" fontId="15" fillId="4" borderId="12" xfId="0" applyFont="1" applyFill="1" applyBorder="1" applyAlignment="1">
      <alignment horizontal="center" wrapText="1"/>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5" fillId="0" borderId="0" xfId="0" applyFont="1" applyAlignment="1">
      <alignment vertical="center"/>
    </xf>
    <xf numFmtId="49" fontId="19" fillId="0" borderId="0" xfId="0" applyNumberFormat="1" applyFont="1" applyAlignment="1">
      <alignment horizontal="left" vertical="center"/>
    </xf>
    <xf numFmtId="0" fontId="7" fillId="0" borderId="0" xfId="0" applyFont="1" applyAlignment="1">
      <alignment vertical="center"/>
    </xf>
    <xf numFmtId="44" fontId="7" fillId="0" borderId="3" xfId="0" applyNumberFormat="1" applyFont="1" applyBorder="1" applyAlignment="1">
      <alignment vertical="center"/>
    </xf>
    <xf numFmtId="49" fontId="7" fillId="6" borderId="1" xfId="0" applyNumberFormat="1" applyFont="1" applyFill="1" applyBorder="1" applyAlignment="1">
      <alignment vertical="center" wrapText="1"/>
    </xf>
    <xf numFmtId="44" fontId="7" fillId="3" borderId="1" xfId="1" applyNumberFormat="1" applyFont="1" applyFill="1" applyBorder="1" applyAlignment="1">
      <alignment horizontal="right" vertical="center"/>
    </xf>
    <xf numFmtId="44" fontId="7" fillId="3" borderId="1" xfId="1" applyNumberFormat="1" applyFont="1" applyFill="1" applyBorder="1" applyAlignment="1">
      <alignment horizontal="center" vertical="center"/>
    </xf>
    <xf numFmtId="44" fontId="0" fillId="0" borderId="1" xfId="2" applyFont="1" applyBorder="1"/>
    <xf numFmtId="165" fontId="10" fillId="3" borderId="1" xfId="0" applyNumberFormat="1" applyFont="1" applyFill="1" applyBorder="1"/>
    <xf numFmtId="44" fontId="7" fillId="0" borderId="5" xfId="1" applyNumberFormat="1" applyFont="1" applyBorder="1" applyAlignment="1">
      <alignment horizontal="right" vertical="center"/>
    </xf>
    <xf numFmtId="49" fontId="17" fillId="0" borderId="1" xfId="0" applyNumberFormat="1" applyFont="1" applyBorder="1" applyAlignment="1">
      <alignment vertical="center" wrapText="1"/>
    </xf>
    <xf numFmtId="44" fontId="2" fillId="0" borderId="0" xfId="2" applyFont="1"/>
    <xf numFmtId="0" fontId="21" fillId="0" borderId="1" xfId="0" applyFont="1" applyBorder="1" applyAlignment="1">
      <alignment horizontal="center" vertical="center" wrapText="1"/>
    </xf>
    <xf numFmtId="44" fontId="17" fillId="0" borderId="1" xfId="1" applyNumberFormat="1" applyFont="1" applyFill="1" applyBorder="1" applyAlignment="1">
      <alignment horizontal="right" vertical="center"/>
    </xf>
    <xf numFmtId="0" fontId="21" fillId="0" borderId="3" xfId="0" applyFont="1" applyBorder="1" applyAlignment="1">
      <alignment horizontal="left" vertical="center" wrapText="1"/>
    </xf>
    <xf numFmtId="49" fontId="22" fillId="0" borderId="7" xfId="0" applyNumberFormat="1" applyFont="1" applyBorder="1" applyAlignment="1">
      <alignment wrapText="1"/>
    </xf>
    <xf numFmtId="49" fontId="17" fillId="0" borderId="3" xfId="0" applyNumberFormat="1" applyFont="1" applyBorder="1" applyAlignment="1">
      <alignment vertical="center" wrapText="1"/>
    </xf>
    <xf numFmtId="165" fontId="23" fillId="3" borderId="1" xfId="0" applyNumberFormat="1" applyFont="1" applyFill="1" applyBorder="1" applyAlignment="1">
      <alignment vertical="center"/>
    </xf>
    <xf numFmtId="43" fontId="2" fillId="0" borderId="0" xfId="1" applyFont="1" applyBorder="1" applyAlignment="1">
      <alignment horizontal="center"/>
    </xf>
    <xf numFmtId="49" fontId="5" fillId="0" borderId="0" xfId="0" applyNumberFormat="1" applyFont="1" applyAlignment="1">
      <alignment horizontal="left" vertical="top" wrapText="1"/>
    </xf>
    <xf numFmtId="0" fontId="4" fillId="0" borderId="0" xfId="0" applyFont="1" applyAlignment="1">
      <alignment horizontal="center" vertical="center"/>
    </xf>
    <xf numFmtId="0" fontId="0" fillId="0" borderId="0" xfId="0" applyAlignment="1">
      <alignment horizontal="center"/>
    </xf>
    <xf numFmtId="49" fontId="2" fillId="0" borderId="0" xfId="0" applyNumberFormat="1" applyFont="1" applyAlignment="1">
      <alignment horizontal="center" vertical="center"/>
    </xf>
    <xf numFmtId="49" fontId="10" fillId="0" borderId="0" xfId="0" applyNumberFormat="1" applyFont="1" applyAlignment="1">
      <alignment horizontal="center" vertical="center"/>
    </xf>
    <xf numFmtId="0" fontId="18" fillId="0" borderId="0" xfId="0" applyFont="1" applyAlignment="1">
      <alignment horizontal="left" vertical="justify" wrapText="1"/>
    </xf>
    <xf numFmtId="0" fontId="5" fillId="0" borderId="0" xfId="0" applyFont="1" applyAlignment="1">
      <alignment horizontal="left" vertical="center"/>
    </xf>
    <xf numFmtId="0" fontId="5" fillId="0" borderId="0" xfId="0" applyFont="1" applyAlignment="1">
      <alignment horizontal="left" vertical="center" wrapText="1"/>
    </xf>
    <xf numFmtId="0" fontId="7" fillId="0" borderId="3" xfId="0" applyFont="1" applyBorder="1" applyAlignment="1">
      <alignment vertical="center"/>
    </xf>
    <xf numFmtId="0" fontId="7" fillId="0" borderId="5" xfId="0" applyFont="1" applyBorder="1" applyAlignment="1">
      <alignment vertical="center"/>
    </xf>
    <xf numFmtId="49" fontId="7" fillId="0" borderId="3"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0" fontId="7" fillId="0" borderId="3" xfId="0" applyFont="1" applyBorder="1" applyAlignment="1">
      <alignment horizontal="left" vertical="center"/>
    </xf>
    <xf numFmtId="0" fontId="7" fillId="0" borderId="5" xfId="0" applyFont="1" applyBorder="1" applyAlignment="1">
      <alignment horizontal="left" vertical="center"/>
    </xf>
    <xf numFmtId="49" fontId="7" fillId="0" borderId="3" xfId="0" applyNumberFormat="1" applyFont="1" applyBorder="1" applyAlignment="1">
      <alignment horizontal="right" vertical="center" wrapText="1"/>
    </xf>
    <xf numFmtId="49" fontId="7" fillId="0" borderId="4" xfId="0" applyNumberFormat="1" applyFont="1" applyBorder="1" applyAlignment="1">
      <alignment horizontal="right" vertical="center" wrapText="1"/>
    </xf>
    <xf numFmtId="44" fontId="7" fillId="0" borderId="3" xfId="1" applyNumberFormat="1" applyFont="1" applyBorder="1" applyAlignment="1">
      <alignment horizontal="right" vertical="center"/>
    </xf>
    <xf numFmtId="44" fontId="7" fillId="0" borderId="5" xfId="1" applyNumberFormat="1" applyFont="1" applyBorder="1" applyAlignment="1">
      <alignment horizontal="right"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xf>
    <xf numFmtId="0" fontId="7" fillId="0" borderId="4" xfId="0" applyFont="1" applyBorder="1" applyAlignment="1">
      <alignment horizontal="left"/>
    </xf>
    <xf numFmtId="49" fontId="7" fillId="0" borderId="3"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4" fontId="7" fillId="0" borderId="3" xfId="1" applyNumberFormat="1" applyFont="1" applyBorder="1" applyAlignment="1">
      <alignment horizontal="center" vertical="center"/>
    </xf>
    <xf numFmtId="44" fontId="7" fillId="0" borderId="5" xfId="1" applyNumberFormat="1" applyFont="1" applyBorder="1" applyAlignment="1">
      <alignment horizontal="center" vertical="center"/>
    </xf>
    <xf numFmtId="49" fontId="7" fillId="0" borderId="3" xfId="0" applyNumberFormat="1" applyFont="1" applyBorder="1" applyAlignment="1">
      <alignment vertical="center" wrapText="1"/>
    </xf>
    <xf numFmtId="49" fontId="7" fillId="0" borderId="4" xfId="0" applyNumberFormat="1" applyFont="1" applyBorder="1" applyAlignment="1">
      <alignment vertical="center" wrapText="1"/>
    </xf>
    <xf numFmtId="49" fontId="7" fillId="0" borderId="4" xfId="0" applyNumberFormat="1" applyFont="1" applyBorder="1" applyAlignment="1">
      <alignment horizontal="left"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0" fontId="6" fillId="0" borderId="2" xfId="0" applyFont="1" applyBorder="1" applyAlignment="1">
      <alignment horizontal="left" vertical="center"/>
    </xf>
    <xf numFmtId="0" fontId="17" fillId="0" borderId="3" xfId="0" applyFont="1" applyBorder="1" applyAlignment="1">
      <alignment horizontal="left" vertical="center"/>
    </xf>
    <xf numFmtId="0" fontId="17" fillId="0" borderId="5" xfId="0" applyFont="1" applyBorder="1" applyAlignment="1">
      <alignment horizontal="left" vertical="center"/>
    </xf>
    <xf numFmtId="49" fontId="7" fillId="3" borderId="3" xfId="0" applyNumberFormat="1" applyFont="1" applyFill="1" applyBorder="1" applyAlignment="1">
      <alignment vertical="center" wrapText="1"/>
    </xf>
    <xf numFmtId="49" fontId="7" fillId="3" borderId="5" xfId="0" applyNumberFormat="1" applyFont="1" applyFill="1" applyBorder="1" applyAlignment="1">
      <alignment vertical="center" wrapText="1"/>
    </xf>
    <xf numFmtId="44" fontId="7" fillId="0" borderId="3" xfId="0" applyNumberFormat="1" applyFont="1" applyBorder="1" applyAlignment="1">
      <alignment horizontal="right" vertical="center"/>
    </xf>
    <xf numFmtId="44" fontId="7" fillId="0" borderId="5" xfId="0" applyNumberFormat="1" applyFont="1" applyBorder="1" applyAlignment="1">
      <alignment horizontal="right" vertical="center"/>
    </xf>
    <xf numFmtId="49" fontId="7" fillId="0" borderId="0" xfId="0" applyNumberFormat="1" applyFont="1" applyAlignment="1">
      <alignment horizontal="left" vertical="center" wrapText="1"/>
    </xf>
    <xf numFmtId="44" fontId="7" fillId="0" borderId="3" xfId="0" applyNumberFormat="1" applyFont="1" applyBorder="1" applyAlignment="1">
      <alignment horizontal="right" vertical="center" wrapText="1"/>
    </xf>
    <xf numFmtId="44" fontId="7" fillId="0" borderId="4" xfId="0" applyNumberFormat="1" applyFont="1" applyBorder="1" applyAlignment="1">
      <alignment horizontal="right" vertical="center" wrapText="1"/>
    </xf>
    <xf numFmtId="49" fontId="20" fillId="0" borderId="6" xfId="0" applyNumberFormat="1" applyFont="1" applyBorder="1" applyAlignment="1">
      <alignment horizontal="center" vertical="center" wrapText="1"/>
    </xf>
    <xf numFmtId="49" fontId="20" fillId="0" borderId="7" xfId="0" applyNumberFormat="1" applyFont="1" applyBorder="1" applyAlignment="1">
      <alignment horizontal="center" vertical="center" wrapText="1"/>
    </xf>
    <xf numFmtId="49" fontId="7" fillId="0" borderId="5" xfId="0" applyNumberFormat="1" applyFont="1" applyBorder="1" applyAlignment="1">
      <alignment vertical="center" wrapText="1"/>
    </xf>
    <xf numFmtId="0" fontId="14" fillId="0" borderId="0" xfId="0" applyFont="1" applyAlignment="1">
      <alignment horizontal="left" vertical="center" wrapText="1"/>
    </xf>
    <xf numFmtId="49" fontId="15" fillId="4" borderId="2" xfId="0" applyNumberFormat="1" applyFont="1" applyFill="1" applyBorder="1" applyAlignment="1">
      <alignment horizontal="left"/>
    </xf>
    <xf numFmtId="0" fontId="2" fillId="0" borderId="8" xfId="0" applyFont="1" applyBorder="1" applyAlignment="1">
      <alignment horizontal="left"/>
    </xf>
    <xf numFmtId="0" fontId="2" fillId="0" borderId="0" xfId="0" applyFont="1" applyAlignment="1">
      <alignment horizontal="left"/>
    </xf>
    <xf numFmtId="0" fontId="12" fillId="0" borderId="1" xfId="0" applyFont="1" applyBorder="1" applyAlignment="1">
      <alignment horizontal="justify" vertical="justify" wrapText="1"/>
    </xf>
    <xf numFmtId="44" fontId="7" fillId="0" borderId="4" xfId="1" applyNumberFormat="1" applyFont="1" applyBorder="1" applyAlignment="1">
      <alignment horizontal="right" vertical="center"/>
    </xf>
    <xf numFmtId="44" fontId="7" fillId="3" borderId="1" xfId="1" applyNumberFormat="1" applyFont="1" applyFill="1" applyBorder="1" applyAlignment="1">
      <alignment vertical="center"/>
    </xf>
    <xf numFmtId="164" fontId="11" fillId="3" borderId="1" xfId="0" applyNumberFormat="1" applyFont="1" applyFill="1" applyBorder="1" applyAlignment="1">
      <alignment horizontal="right" vertical="center"/>
    </xf>
    <xf numFmtId="164" fontId="2" fillId="3" borderId="1" xfId="0" applyNumberFormat="1" applyFont="1" applyFill="1" applyBorder="1" applyAlignment="1">
      <alignment horizontal="right" vertical="center"/>
    </xf>
    <xf numFmtId="164" fontId="2" fillId="7" borderId="1" xfId="0" applyNumberFormat="1" applyFont="1" applyFill="1" applyBorder="1" applyAlignment="1">
      <alignment horizontal="right" vertical="center"/>
    </xf>
    <xf numFmtId="0" fontId="18" fillId="0" borderId="0" xfId="0" applyFont="1" applyAlignment="1">
      <alignment vertical="justify" wrapText="1"/>
    </xf>
    <xf numFmtId="0" fontId="7" fillId="0" borderId="8" xfId="0" applyFont="1" applyBorder="1" applyAlignment="1"/>
    <xf numFmtId="0" fontId="7" fillId="0" borderId="17" xfId="0" applyFont="1" applyBorder="1" applyAlignment="1">
      <alignment horizontal="left"/>
    </xf>
    <xf numFmtId="0" fontId="7" fillId="0" borderId="18" xfId="0" applyFont="1" applyBorder="1" applyAlignment="1">
      <alignment horizontal="left" vertical="center"/>
    </xf>
    <xf numFmtId="0" fontId="7" fillId="0" borderId="19" xfId="0" applyFont="1" applyBorder="1" applyAlignment="1">
      <alignment horizontal="left"/>
    </xf>
    <xf numFmtId="0" fontId="0" fillId="0" borderId="20" xfId="0" applyBorder="1"/>
    <xf numFmtId="0" fontId="7" fillId="0" borderId="20" xfId="0" applyFont="1" applyBorder="1" applyAlignment="1">
      <alignment horizontal="left" vertical="center"/>
    </xf>
    <xf numFmtId="0" fontId="11" fillId="0" borderId="0" xfId="0" applyFont="1" applyAlignment="1">
      <alignment horizontal="left"/>
    </xf>
    <xf numFmtId="49" fontId="2" fillId="0" borderId="15" xfId="0" applyNumberFormat="1" applyFont="1" applyBorder="1" applyAlignment="1">
      <alignment horizontal="center"/>
    </xf>
    <xf numFmtId="44" fontId="0" fillId="0" borderId="21" xfId="0" applyNumberFormat="1" applyBorder="1"/>
    <xf numFmtId="44" fontId="2" fillId="0" borderId="21" xfId="0" applyNumberFormat="1" applyFont="1" applyBorder="1"/>
    <xf numFmtId="44" fontId="2" fillId="0" borderId="16" xfId="0" applyNumberFormat="1" applyFont="1" applyBorder="1"/>
    <xf numFmtId="44" fontId="3" fillId="0" borderId="9" xfId="1" applyNumberFormat="1" applyFont="1" applyBorder="1"/>
  </cellXfs>
  <cellStyles count="3">
    <cellStyle name="Moeda" xfId="2" builtinId="4"/>
    <cellStyle name="Normal" xfId="0" builtinId="0"/>
    <cellStyle name="Vírgula" xfId="1" builtinId="3"/>
  </cellStyles>
  <dxfs count="24">
    <dxf>
      <font>
        <b val="0"/>
        <i val="0"/>
        <strike val="0"/>
        <condense val="0"/>
        <extend val="0"/>
        <outline val="0"/>
        <shadow val="0"/>
        <u val="none"/>
        <vertAlign val="baseline"/>
        <sz val="12"/>
        <color theme="1"/>
        <name val="Calibri"/>
        <scheme val="minor"/>
      </font>
      <numFmt numFmtId="34" formatCode="_-&quot;R$&quot;\ * #,##0.00_-;\-&quot;R$&quot;\ * #,##0.00_-;_-&quot;R$&quot;\ * &quot;-&quot;??_-;_-@_-"/>
      <border diagonalUp="0" diagonalDown="0" outline="0">
        <left style="thin">
          <color theme="0"/>
        </left>
        <right/>
        <top style="thin">
          <color theme="0"/>
        </top>
        <bottom/>
      </border>
    </dxf>
    <dxf>
      <font>
        <b val="0"/>
        <i val="0"/>
        <strike val="0"/>
        <condense val="0"/>
        <extend val="0"/>
        <outline val="0"/>
        <shadow val="0"/>
        <u val="none"/>
        <vertAlign val="baseline"/>
        <sz val="12"/>
        <color theme="1"/>
        <name val="Calibri"/>
        <scheme val="minor"/>
      </font>
      <numFmt numFmtId="34" formatCode="_-&quot;R$&quot;\ * #,##0.00_-;\-&quot;R$&quot;\ * #,##0.00_-;_-&quot;R$&quot;\ * &quot;-&quot;??_-;_-@_-"/>
      <border diagonalUp="0" diagonalDown="0" outline="0">
        <left style="thin">
          <color theme="0"/>
        </left>
        <right style="thin">
          <color theme="0"/>
        </right>
        <top style="thin">
          <color theme="0"/>
        </top>
        <bottom/>
      </border>
    </dxf>
    <dxf>
      <numFmt numFmtId="34" formatCode="_-&quot;R$&quot;\ * #,##0.00_-;\-&quot;R$&quot;\ * #,##0.00_-;_-&quot;R$&quot;\ * &quot;-&quot;??_-;_-@_-"/>
      <border diagonalUp="0" diagonalDown="0" outline="0">
        <left style="thin">
          <color theme="0"/>
        </left>
        <right style="thin">
          <color theme="0"/>
        </right>
        <top style="thin">
          <color theme="0"/>
        </top>
        <bottom/>
      </border>
    </dxf>
    <dxf>
      <font>
        <b val="0"/>
        <i val="0"/>
        <strike val="0"/>
        <condense val="0"/>
        <extend val="0"/>
        <outline val="0"/>
        <shadow val="0"/>
        <u val="none"/>
        <vertAlign val="baseline"/>
        <sz val="12"/>
        <color theme="1"/>
        <name val="Calibri"/>
        <scheme val="minor"/>
      </font>
      <numFmt numFmtId="30" formatCode="@"/>
      <alignment horizontal="center" vertical="bottom" textRotation="0" wrapText="0" indent="0" justifyLastLine="0" shrinkToFit="0" readingOrder="0"/>
      <border diagonalUp="0" diagonalDown="0" outline="0">
        <left/>
        <right style="thin">
          <color theme="0"/>
        </right>
        <top style="thin">
          <color theme="0"/>
        </top>
        <bottom/>
      </border>
    </dxf>
    <dxf>
      <font>
        <b val="0"/>
        <i val="0"/>
        <strike val="0"/>
        <condense val="0"/>
        <extend val="0"/>
        <outline val="0"/>
        <shadow val="0"/>
        <u val="none"/>
        <vertAlign val="baseline"/>
        <sz val="12"/>
        <color theme="1"/>
        <name val="Calibri"/>
        <scheme val="minor"/>
      </font>
      <numFmt numFmtId="34" formatCode="_-&quot;R$&quot;\ * #,##0.00_-;\-&quot;R$&quot;\ * #,##0.00_-;_-&quot;R$&quot;\ * &quot;-&quot;??_-;_-@_-"/>
      <border diagonalUp="0" diagonalDown="0">
        <left style="thin">
          <color theme="0"/>
        </left>
        <right style="thin">
          <color theme="0"/>
        </right>
        <top style="thin">
          <color theme="0"/>
        </top>
        <bottom style="thin">
          <color theme="0"/>
        </bottom>
        <vertical/>
        <horizontal/>
      </border>
    </dxf>
    <dxf>
      <font>
        <b/>
        <i val="0"/>
        <color rgb="FF008000"/>
      </font>
    </dxf>
    <dxf>
      <font>
        <b/>
        <i val="0"/>
        <color rgb="FFFF0000"/>
      </font>
    </dxf>
    <dxf>
      <font>
        <b/>
        <i val="0"/>
        <color rgb="FF008000"/>
      </font>
    </dxf>
    <dxf>
      <font>
        <b/>
        <i val="0"/>
        <color rgb="FFFF0000"/>
      </font>
    </dxf>
    <dxf>
      <font>
        <b/>
        <i val="0"/>
        <color rgb="FF008000"/>
      </font>
    </dxf>
    <dxf>
      <font>
        <b/>
        <i val="0"/>
        <color rgb="FFFF0000"/>
      </font>
    </dxf>
    <dxf>
      <font>
        <b/>
        <i val="0"/>
        <color rgb="FF008000"/>
      </font>
    </dxf>
    <dxf>
      <font>
        <b/>
        <i val="0"/>
        <color rgb="FFFF0000"/>
      </font>
    </dxf>
    <dxf>
      <font>
        <b val="0"/>
        <i val="0"/>
        <strike val="0"/>
        <condense val="0"/>
        <extend val="0"/>
        <outline val="0"/>
        <shadow val="0"/>
        <u val="none"/>
        <vertAlign val="baseline"/>
        <sz val="12"/>
        <color theme="1"/>
        <name val="Calibri"/>
        <scheme val="minor"/>
      </font>
      <numFmt numFmtId="34" formatCode="_-&quot;R$&quot;\ * #,##0.00_-;\-&quot;R$&quot;\ * #,##0.00_-;_-&quot;R$&quot;\ * &quot;-&quot;??_-;_-@_-"/>
      <border diagonalUp="0" diagonalDown="0">
        <left style="thin">
          <color theme="0"/>
        </left>
        <right/>
        <top style="thin">
          <color theme="0"/>
        </top>
        <bottom style="thin">
          <color theme="0"/>
        </bottom>
        <vertical/>
        <horizontal/>
      </border>
    </dxf>
    <dxf>
      <numFmt numFmtId="34" formatCode="_-&quot;R$&quot;\ * #,##0.00_-;\-&quot;R$&quot;\ * #,##0.00_-;_-&quot;R$&quot;\ * &quot;-&quot;??_-;_-@_-"/>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theme="1"/>
        <name val="Calibri"/>
        <scheme val="minor"/>
      </font>
      <numFmt numFmtId="30" formatCode="@"/>
      <alignment horizontal="center" vertical="bottom" textRotation="0" wrapText="0" relativeIndent="0" justifyLastLine="0" shrinkToFit="0" readingOrder="0"/>
      <border diagonalUp="0" diagonalDown="0">
        <left/>
        <right style="thin">
          <color theme="0"/>
        </right>
        <top style="thin">
          <color theme="0"/>
        </top>
        <bottom style="thin">
          <color theme="0"/>
        </bottom>
        <vertical/>
        <horizontal/>
      </border>
    </dxf>
    <dxf>
      <border>
        <top style="thin">
          <color theme="0"/>
        </top>
        <vertical/>
        <horizontal/>
      </border>
    </dxf>
    <dxf>
      <border diagonalUp="0" diagonalDown="0">
        <left style="thin">
          <color theme="0"/>
        </left>
        <right style="thin">
          <color theme="0"/>
        </right>
        <top style="thin">
          <color theme="0"/>
        </top>
        <bottom style="thin">
          <color theme="0"/>
        </bottom>
      </border>
    </dxf>
    <dxf>
      <border>
        <bottom style="thin">
          <color theme="0"/>
        </bottom>
        <vertical/>
        <horizontal/>
      </border>
    </dxf>
    <dxf>
      <font>
        <b/>
        <i val="0"/>
        <strike val="0"/>
        <condense val="0"/>
        <extend val="0"/>
        <outline val="0"/>
        <shadow val="0"/>
        <u val="none"/>
        <vertAlign val="baseline"/>
        <sz val="12"/>
        <color theme="1" tint="4.9989318521683403E-2"/>
        <name val="Calibri"/>
        <scheme val="minor"/>
      </font>
      <fill>
        <patternFill patternType="solid">
          <fgColor indexed="64"/>
          <bgColor theme="9" tint="0.39997558519241921"/>
        </patternFill>
      </fill>
      <alignment horizontal="center" vertical="bottom" textRotation="0" wrapText="0" relative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theme="1"/>
        <name val="Calibri"/>
        <scheme val="minor"/>
      </font>
      <numFmt numFmtId="34" formatCode="_-&quot;R$&quot;\ * #,##0.00_-;\-&quot;R$&quot;\ * #,##0.00_-;_-&quot;R$&quot;\ * &quot;-&quot;??_-;_-@_-"/>
    </dxf>
    <dxf>
      <font>
        <b val="0"/>
        <i val="0"/>
        <strike val="0"/>
        <condense val="0"/>
        <extend val="0"/>
        <outline val="0"/>
        <shadow val="0"/>
        <u val="none"/>
        <vertAlign val="baseline"/>
        <sz val="12"/>
        <color theme="1"/>
        <name val="Calibri"/>
        <scheme val="minor"/>
      </font>
      <numFmt numFmtId="34" formatCode="_-&quot;R$&quot;\ * #,##0.00_-;\-&quot;R$&quot;\ * #,##0.00_-;_-&quot;R$&quot;\ * &quot;-&quot;??_-;_-@_-"/>
    </dxf>
    <dxf>
      <font>
        <b val="0"/>
        <i val="0"/>
        <strike val="0"/>
        <condense val="0"/>
        <extend val="0"/>
        <outline val="0"/>
        <shadow val="0"/>
        <u val="none"/>
        <vertAlign val="baseline"/>
        <sz val="12"/>
        <color theme="1"/>
        <name val="Calibri"/>
        <scheme val="minor"/>
      </font>
      <numFmt numFmtId="30" formatCode="@"/>
      <alignment horizontal="center" vertical="bottom" textRotation="0" wrapText="0" relativeIndent="0" justifyLastLine="0" shrinkToFit="0" readingOrder="0"/>
    </dxf>
    <dxf>
      <font>
        <b/>
        <i val="0"/>
        <strike val="0"/>
        <condense val="0"/>
        <extend val="0"/>
        <outline val="0"/>
        <shadow val="0"/>
        <u val="none"/>
        <vertAlign val="baseline"/>
        <sz val="12"/>
        <color theme="1" tint="4.9989318521683403E-2"/>
        <name val="Calibri"/>
        <scheme val="minor"/>
      </font>
      <fill>
        <patternFill patternType="solid">
          <fgColor indexed="64"/>
          <bgColor theme="9" tint="0.39997558519241921"/>
        </patternFill>
      </fill>
      <alignment horizontal="center" vertical="bottom" textRotation="0" wrapText="0" relative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id="4" name="Tabela4" displayName="Tabela4" ref="B4:D17" totalsRowShown="0" headerRowDxfId="23">
  <tableColumns count="3">
    <tableColumn id="1" name="Mês/Ano" dataDxfId="22"/>
    <tableColumn id="2" name="Arrecadação R$" dataDxfId="21"/>
    <tableColumn id="3" name="Valor Acumulado R$" dataDxfId="20"/>
  </tableColumns>
  <tableStyleInfo name="TableStyleMedium7" showFirstColumn="0" showLastColumn="0" showRowStripes="1" showColumnStripes="0"/>
</table>
</file>

<file path=xl/tables/table2.xml><?xml version="1.0" encoding="utf-8"?>
<table xmlns="http://schemas.openxmlformats.org/spreadsheetml/2006/main" id="1" name="Tabela1" displayName="Tabela1" ref="B4:E18" totalsRowCount="1" headerRowDxfId="19" headerRowBorderDxfId="18" tableBorderDxfId="17" totalsRowBorderDxfId="16">
  <tableColumns count="4">
    <tableColumn id="1" name="Mês/Ano" dataDxfId="15" totalsRowDxfId="3"/>
    <tableColumn id="2" name="Arrecadação R$" dataDxfId="14" totalsRowDxfId="2"/>
    <tableColumn id="3" name="Despesa R$" dataDxfId="4" totalsRowDxfId="1">
      <calculatedColumnFormula>'2 Desp. Fornecedores'!D32</calculatedColumnFormula>
    </tableColumn>
    <tableColumn id="4" name="ARRECADAÇÃO - DESPESAS" dataDxfId="13" totalsRowDxfId="0"/>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B7" zoomScaleNormal="100" zoomScalePageLayoutView="85" workbookViewId="0">
      <selection activeCell="B31" sqref="B31:D31"/>
    </sheetView>
  </sheetViews>
  <sheetFormatPr defaultRowHeight="15" x14ac:dyDescent="0.25"/>
  <cols>
    <col min="2" max="2" width="18" customWidth="1"/>
    <col min="3" max="3" width="28.42578125" customWidth="1"/>
    <col min="4" max="4" width="30.140625" customWidth="1"/>
    <col min="5" max="5" width="9.85546875" customWidth="1"/>
  </cols>
  <sheetData>
    <row r="1" spans="1:5" ht="18.75" x14ac:dyDescent="0.25">
      <c r="B1" s="124" t="s">
        <v>0</v>
      </c>
      <c r="C1" s="124"/>
      <c r="D1" s="124"/>
    </row>
    <row r="2" spans="1:5" ht="18.75" x14ac:dyDescent="0.25">
      <c r="B2" s="124" t="s">
        <v>127</v>
      </c>
      <c r="C2" s="124"/>
      <c r="D2" s="124"/>
    </row>
    <row r="3" spans="1:5" ht="18" customHeight="1" x14ac:dyDescent="0.25">
      <c r="A3" s="125"/>
      <c r="B3" s="125"/>
      <c r="C3" s="125"/>
      <c r="D3" s="125"/>
      <c r="E3" s="125"/>
    </row>
    <row r="4" spans="1:5" ht="15.75" x14ac:dyDescent="0.25">
      <c r="B4" s="57" t="s">
        <v>1</v>
      </c>
      <c r="C4" s="57" t="s">
        <v>2</v>
      </c>
      <c r="D4" s="57" t="s">
        <v>3</v>
      </c>
      <c r="E4" s="1"/>
    </row>
    <row r="5" spans="1:5" ht="15.75" x14ac:dyDescent="0.25">
      <c r="B5" s="2" t="s">
        <v>4</v>
      </c>
      <c r="C5" s="6">
        <v>1603229.96</v>
      </c>
      <c r="D5" s="54">
        <f>C5</f>
        <v>1603229.96</v>
      </c>
      <c r="E5" s="1"/>
    </row>
    <row r="6" spans="1:5" ht="15.75" x14ac:dyDescent="0.25">
      <c r="B6" s="2" t="s">
        <v>5</v>
      </c>
      <c r="C6" s="6">
        <v>1567828.63</v>
      </c>
      <c r="D6" s="54">
        <f>D5+C6</f>
        <v>3171058.59</v>
      </c>
      <c r="E6" s="1"/>
    </row>
    <row r="7" spans="1:5" ht="15.75" x14ac:dyDescent="0.25">
      <c r="B7" s="2" t="s">
        <v>6</v>
      </c>
      <c r="C7" s="6">
        <v>1850897.38</v>
      </c>
      <c r="D7" s="54">
        <f>D6+C7</f>
        <v>5021955.97</v>
      </c>
      <c r="E7" s="1"/>
    </row>
    <row r="8" spans="1:5" ht="15.75" x14ac:dyDescent="0.25">
      <c r="B8" s="2" t="s">
        <v>7</v>
      </c>
      <c r="C8" s="6">
        <v>2126928.83</v>
      </c>
      <c r="D8" s="54">
        <f t="shared" ref="D8:D12" si="0">D7+C8</f>
        <v>7148884.7999999998</v>
      </c>
      <c r="E8" s="1"/>
    </row>
    <row r="9" spans="1:5" ht="15.75" x14ac:dyDescent="0.25">
      <c r="B9" s="2" t="s">
        <v>8</v>
      </c>
      <c r="C9" s="6">
        <v>2315594.1500000004</v>
      </c>
      <c r="D9" s="54">
        <f t="shared" si="0"/>
        <v>9464478.9499999993</v>
      </c>
      <c r="E9" s="1"/>
    </row>
    <row r="10" spans="1:5" ht="15.75" x14ac:dyDescent="0.25">
      <c r="B10" s="2" t="s">
        <v>9</v>
      </c>
      <c r="C10" s="115">
        <v>2221092.33</v>
      </c>
      <c r="D10" s="54">
        <f t="shared" si="0"/>
        <v>11685571.279999999</v>
      </c>
      <c r="E10" s="1"/>
    </row>
    <row r="11" spans="1:5" ht="15.75" x14ac:dyDescent="0.25">
      <c r="B11" s="2" t="s">
        <v>10</v>
      </c>
      <c r="C11" s="115">
        <v>2317714.7200000002</v>
      </c>
      <c r="D11" s="54">
        <f t="shared" si="0"/>
        <v>14003286</v>
      </c>
      <c r="E11" s="1"/>
    </row>
    <row r="12" spans="1:5" ht="15.75" x14ac:dyDescent="0.25">
      <c r="B12" s="2" t="s">
        <v>11</v>
      </c>
      <c r="C12" s="115">
        <v>3072394.7</v>
      </c>
      <c r="D12" s="54">
        <f t="shared" si="0"/>
        <v>17075680.699999999</v>
      </c>
      <c r="E12" s="1"/>
    </row>
    <row r="13" spans="1:5" ht="15.75" x14ac:dyDescent="0.25">
      <c r="B13" s="2" t="s">
        <v>12</v>
      </c>
      <c r="C13" s="115">
        <v>2208055.5499999998</v>
      </c>
      <c r="D13" s="54">
        <f>D12+C13</f>
        <v>19283736.25</v>
      </c>
      <c r="E13" s="1"/>
    </row>
    <row r="14" spans="1:5" ht="15.75" x14ac:dyDescent="0.25">
      <c r="B14" s="2" t="s">
        <v>13</v>
      </c>
      <c r="C14" s="115">
        <v>2413010.2200000002</v>
      </c>
      <c r="D14" s="54">
        <f>D13+C14</f>
        <v>21696746.469999999</v>
      </c>
      <c r="E14" s="1"/>
    </row>
    <row r="15" spans="1:5" ht="15.75" x14ac:dyDescent="0.25">
      <c r="B15" s="2" t="s">
        <v>14</v>
      </c>
      <c r="C15" s="115">
        <v>2246837.46</v>
      </c>
      <c r="D15" s="54">
        <f>D14+C15</f>
        <v>23943583.93</v>
      </c>
      <c r="E15" s="1"/>
    </row>
    <row r="16" spans="1:5" ht="15.75" x14ac:dyDescent="0.25">
      <c r="B16" s="2" t="s">
        <v>15</v>
      </c>
      <c r="C16" s="115">
        <v>2645801.1800000002</v>
      </c>
      <c r="D16" s="54">
        <f>D15+Tabela4[[#This Row],[Arrecadação R$]]</f>
        <v>26589385.109999999</v>
      </c>
      <c r="E16" s="1"/>
    </row>
    <row r="17" spans="2:5" ht="15.75" x14ac:dyDescent="0.25">
      <c r="B17" s="55" t="s">
        <v>16</v>
      </c>
      <c r="C17" s="56">
        <f>SUM(C5:C16)</f>
        <v>26589385.109999999</v>
      </c>
      <c r="D17" s="56">
        <f>D16</f>
        <v>26589385.109999999</v>
      </c>
      <c r="E17" s="1"/>
    </row>
    <row r="18" spans="2:5" ht="25.5" customHeight="1" x14ac:dyDescent="0.25">
      <c r="B18" s="130"/>
      <c r="C18" s="130"/>
      <c r="D18" s="130"/>
      <c r="E18" s="1"/>
    </row>
    <row r="19" spans="2:5" ht="15.75" x14ac:dyDescent="0.25">
      <c r="B19" s="42" t="s">
        <v>86</v>
      </c>
      <c r="C19" s="56"/>
      <c r="D19" s="56"/>
      <c r="E19" s="1"/>
    </row>
    <row r="20" spans="2:5" ht="17.25" customHeight="1" x14ac:dyDescent="0.25">
      <c r="B20" s="129" t="s">
        <v>128</v>
      </c>
      <c r="C20" s="129"/>
      <c r="D20" s="129"/>
      <c r="E20" s="129"/>
    </row>
    <row r="21" spans="2:5" x14ac:dyDescent="0.25">
      <c r="B21" s="64" t="s">
        <v>89</v>
      </c>
      <c r="C21" s="64"/>
      <c r="D21" s="64"/>
    </row>
    <row r="22" spans="2:5" x14ac:dyDescent="0.25">
      <c r="B22" s="105" t="s">
        <v>126</v>
      </c>
      <c r="C22" s="42"/>
      <c r="D22" s="42"/>
    </row>
    <row r="23" spans="2:5" x14ac:dyDescent="0.25">
      <c r="B23" s="128" t="s">
        <v>85</v>
      </c>
      <c r="C23" s="128"/>
      <c r="D23" s="128"/>
    </row>
    <row r="24" spans="2:5" x14ac:dyDescent="0.25">
      <c r="B24" s="42" t="s">
        <v>130</v>
      </c>
      <c r="C24" s="47"/>
      <c r="D24" s="47"/>
    </row>
    <row r="25" spans="2:5" ht="15.75" x14ac:dyDescent="0.25">
      <c r="C25" s="5"/>
      <c r="D25" s="5"/>
    </row>
    <row r="26" spans="2:5" ht="15.75" x14ac:dyDescent="0.25">
      <c r="C26" s="3"/>
      <c r="D26" s="3"/>
    </row>
    <row r="27" spans="2:5" ht="15.75" x14ac:dyDescent="0.25">
      <c r="B27" s="60" t="s">
        <v>137</v>
      </c>
      <c r="C27" s="60"/>
      <c r="D27" s="3"/>
    </row>
    <row r="28" spans="2:5" ht="15.75" x14ac:dyDescent="0.25">
      <c r="B28" s="61"/>
      <c r="C28" s="61"/>
      <c r="D28" s="3"/>
    </row>
    <row r="29" spans="2:5" ht="15.75" x14ac:dyDescent="0.25">
      <c r="B29" s="61"/>
      <c r="C29" s="61"/>
      <c r="D29" s="3"/>
    </row>
    <row r="30" spans="2:5" ht="15.75" x14ac:dyDescent="0.25">
      <c r="B30" s="61"/>
      <c r="C30" s="61"/>
      <c r="D30" s="3"/>
    </row>
    <row r="31" spans="2:5" ht="15.75" customHeight="1" x14ac:dyDescent="0.25">
      <c r="B31" s="123" t="s">
        <v>138</v>
      </c>
      <c r="C31" s="123"/>
      <c r="D31" s="123"/>
    </row>
    <row r="32" spans="2:5" ht="15.75" x14ac:dyDescent="0.25">
      <c r="B32" s="42" t="s">
        <v>88</v>
      </c>
      <c r="C32" s="42"/>
      <c r="D32" s="61"/>
    </row>
    <row r="33" spans="2:4" ht="15.6" customHeight="1" x14ac:dyDescent="0.25">
      <c r="B33" s="43" t="s">
        <v>90</v>
      </c>
      <c r="C33" s="43"/>
    </row>
    <row r="34" spans="2:4" ht="15.75" x14ac:dyDescent="0.25">
      <c r="D34" s="63"/>
    </row>
    <row r="35" spans="2:4" ht="15.75" x14ac:dyDescent="0.25">
      <c r="B35" s="126"/>
      <c r="C35" s="126"/>
      <c r="D35" s="67"/>
    </row>
    <row r="36" spans="2:4" ht="15.75" x14ac:dyDescent="0.25">
      <c r="B36" s="127"/>
      <c r="C36" s="127"/>
      <c r="D36" s="3"/>
    </row>
    <row r="37" spans="2:4" ht="15.75" x14ac:dyDescent="0.25">
      <c r="B37" s="2"/>
      <c r="C37" s="3"/>
      <c r="D37" s="3"/>
    </row>
    <row r="38" spans="2:4" ht="15.75" x14ac:dyDescent="0.25">
      <c r="B38" s="2"/>
      <c r="C38" s="122"/>
      <c r="D38" s="122"/>
    </row>
    <row r="39" spans="2:4" ht="15.75" x14ac:dyDescent="0.25">
      <c r="B39" s="44"/>
    </row>
    <row r="40" spans="2:4" ht="15.75" x14ac:dyDescent="0.25">
      <c r="B40" s="44"/>
    </row>
    <row r="41" spans="2:4" x14ac:dyDescent="0.25">
      <c r="B41" s="45"/>
    </row>
  </sheetData>
  <mergeCells count="10">
    <mergeCell ref="C38:D38"/>
    <mergeCell ref="B1:D1"/>
    <mergeCell ref="A3:E3"/>
    <mergeCell ref="B2:D2"/>
    <mergeCell ref="B35:C35"/>
    <mergeCell ref="B36:C36"/>
    <mergeCell ref="B23:D23"/>
    <mergeCell ref="B20:E20"/>
    <mergeCell ref="B18:D18"/>
    <mergeCell ref="B31:D31"/>
  </mergeCells>
  <pageMargins left="0.511811024" right="0.56208333333333338" top="1.6308333333333334" bottom="1.4012500000000001" header="0.31496062000000002" footer="0.31496062000000002"/>
  <pageSetup paperSize="9" scale="95" orientation="portrait" r:id="rId1"/>
  <headerFooter>
    <oddHeader>&amp;C&amp;G</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tabSelected="1" topLeftCell="M4" zoomScale="80" zoomScaleNormal="80" zoomScaleSheetLayoutView="70" workbookViewId="0">
      <selection activeCell="S33" sqref="S33"/>
    </sheetView>
  </sheetViews>
  <sheetFormatPr defaultRowHeight="15" x14ac:dyDescent="0.25"/>
  <cols>
    <col min="1" max="1" width="50.42578125" style="23" customWidth="1"/>
    <col min="2" max="2" width="30.42578125" style="20" customWidth="1"/>
    <col min="3" max="3" width="23.7109375" style="85" customWidth="1"/>
    <col min="4" max="4" width="22.42578125" style="85" customWidth="1"/>
    <col min="5" max="6" width="21" style="85" customWidth="1"/>
    <col min="7" max="7" width="22.5703125" style="85" customWidth="1"/>
    <col min="8" max="8" width="24.140625" style="85" customWidth="1"/>
    <col min="9" max="9" width="21.42578125" style="85" customWidth="1"/>
    <col min="10" max="10" width="69.42578125" style="20" customWidth="1"/>
    <col min="11" max="11" width="23" style="23" customWidth="1"/>
    <col min="12" max="12" width="36.7109375" customWidth="1"/>
    <col min="13" max="13" width="28" bestFit="1" customWidth="1"/>
    <col min="14" max="14" width="24.140625" customWidth="1"/>
    <col min="15" max="15" width="22.28515625" customWidth="1"/>
    <col min="16" max="16" width="21.85546875" customWidth="1"/>
    <col min="17" max="17" width="21.28515625" customWidth="1"/>
    <col min="18" max="18" width="22.85546875" customWidth="1"/>
    <col min="19" max="19" width="21.7109375" customWidth="1"/>
    <col min="20" max="20" width="23" customWidth="1"/>
    <col min="21" max="21" width="22.5703125" customWidth="1"/>
    <col min="22" max="22" width="44.7109375" customWidth="1"/>
    <col min="23" max="23" width="14.7109375" style="20" customWidth="1"/>
    <col min="24" max="24" width="0.140625" customWidth="1"/>
  </cols>
  <sheetData>
    <row r="1" spans="1:23" x14ac:dyDescent="0.25">
      <c r="A1" s="154" t="s">
        <v>19</v>
      </c>
      <c r="B1" s="154"/>
      <c r="C1" s="154"/>
      <c r="D1" s="154"/>
      <c r="E1" s="154"/>
      <c r="F1" s="154"/>
      <c r="G1" s="79" t="s">
        <v>127</v>
      </c>
      <c r="H1" s="80"/>
      <c r="I1" s="80"/>
      <c r="J1" s="65"/>
      <c r="K1" s="69"/>
      <c r="L1" s="7"/>
      <c r="M1" s="7"/>
      <c r="N1" s="7"/>
      <c r="O1" s="7"/>
      <c r="P1" s="7"/>
      <c r="Q1" s="91"/>
      <c r="R1" s="91"/>
      <c r="S1" s="91"/>
      <c r="T1" s="91"/>
    </row>
    <row r="2" spans="1:23" s="18" customFormat="1" ht="47.25" x14ac:dyDescent="0.25">
      <c r="A2" s="17" t="s">
        <v>20</v>
      </c>
      <c r="B2" s="17" t="s">
        <v>21</v>
      </c>
      <c r="C2" s="17" t="s">
        <v>22</v>
      </c>
      <c r="D2" s="17" t="s">
        <v>23</v>
      </c>
      <c r="E2" s="17" t="s">
        <v>24</v>
      </c>
      <c r="F2" s="17" t="s">
        <v>25</v>
      </c>
      <c r="G2" s="17" t="s">
        <v>26</v>
      </c>
      <c r="H2" s="17" t="s">
        <v>27</v>
      </c>
      <c r="I2" s="17" t="s">
        <v>16</v>
      </c>
      <c r="J2" s="17" t="s">
        <v>34</v>
      </c>
      <c r="K2" s="16" t="s">
        <v>120</v>
      </c>
      <c r="L2" s="17" t="s">
        <v>20</v>
      </c>
      <c r="M2" s="17" t="s">
        <v>21</v>
      </c>
      <c r="N2" s="17" t="s">
        <v>28</v>
      </c>
      <c r="O2" s="17" t="s">
        <v>29</v>
      </c>
      <c r="P2" s="17" t="s">
        <v>30</v>
      </c>
      <c r="Q2" s="17" t="s">
        <v>31</v>
      </c>
      <c r="R2" s="17" t="s">
        <v>32</v>
      </c>
      <c r="S2" s="17" t="s">
        <v>33</v>
      </c>
      <c r="T2" s="17" t="s">
        <v>16</v>
      </c>
      <c r="U2" s="16" t="s">
        <v>81</v>
      </c>
      <c r="V2" s="17" t="s">
        <v>34</v>
      </c>
      <c r="W2" s="16" t="s">
        <v>120</v>
      </c>
    </row>
    <row r="3" spans="1:23" x14ac:dyDescent="0.25">
      <c r="A3" s="8" t="s">
        <v>35</v>
      </c>
      <c r="B3" s="31"/>
      <c r="C3" s="35"/>
      <c r="D3" s="35"/>
      <c r="E3" s="81"/>
      <c r="F3" s="35"/>
      <c r="G3" s="35"/>
      <c r="H3" s="35"/>
      <c r="I3" s="35">
        <f>SUM(C3:H3)</f>
        <v>0</v>
      </c>
      <c r="J3" s="25"/>
      <c r="K3" s="26" t="s">
        <v>36</v>
      </c>
      <c r="L3" s="8" t="s">
        <v>35</v>
      </c>
      <c r="M3" s="31"/>
      <c r="N3" s="35"/>
      <c r="O3" s="35"/>
      <c r="P3" s="35"/>
      <c r="Q3" s="35"/>
      <c r="R3" s="35"/>
      <c r="S3" s="35"/>
      <c r="T3" s="35">
        <f>SUM(N3:S3)</f>
        <v>0</v>
      </c>
      <c r="U3" s="35">
        <f t="shared" ref="U3:U14" si="0">SUM(I3+T3)</f>
        <v>0</v>
      </c>
      <c r="V3" s="25"/>
      <c r="W3" s="26" t="s">
        <v>36</v>
      </c>
    </row>
    <row r="4" spans="1:23" x14ac:dyDescent="0.25">
      <c r="A4" s="9" t="s">
        <v>37</v>
      </c>
      <c r="B4" s="32"/>
      <c r="C4" s="36"/>
      <c r="D4" s="36"/>
      <c r="E4" s="35"/>
      <c r="F4" s="36"/>
      <c r="G4" s="36"/>
      <c r="H4" s="36"/>
      <c r="I4" s="35">
        <f t="shared" ref="I4:I8" si="1">SUM(C4:H4)</f>
        <v>0</v>
      </c>
      <c r="J4" s="25"/>
      <c r="K4" s="26" t="s">
        <v>94</v>
      </c>
      <c r="L4" s="9" t="s">
        <v>37</v>
      </c>
      <c r="M4" s="32"/>
      <c r="N4" s="36"/>
      <c r="O4" s="36"/>
      <c r="P4" s="36"/>
      <c r="Q4" s="36"/>
      <c r="R4" s="36"/>
      <c r="S4" s="36"/>
      <c r="T4" s="35">
        <f t="shared" ref="T4:T30" si="2">SUM(N4:S4)</f>
        <v>0</v>
      </c>
      <c r="U4" s="35">
        <f t="shared" si="0"/>
        <v>0</v>
      </c>
      <c r="V4" s="25"/>
      <c r="W4" s="26" t="s">
        <v>94</v>
      </c>
    </row>
    <row r="5" spans="1:23" x14ac:dyDescent="0.25">
      <c r="A5" s="9" t="s">
        <v>38</v>
      </c>
      <c r="B5" s="33"/>
      <c r="C5" s="36"/>
      <c r="D5" s="36"/>
      <c r="E5" s="36"/>
      <c r="F5" s="36"/>
      <c r="G5" s="36"/>
      <c r="H5" s="36"/>
      <c r="I5" s="35">
        <f t="shared" si="1"/>
        <v>0</v>
      </c>
      <c r="J5" s="25" t="s">
        <v>73</v>
      </c>
      <c r="K5" s="26" t="s">
        <v>39</v>
      </c>
      <c r="L5" s="9" t="s">
        <v>38</v>
      </c>
      <c r="M5" s="33"/>
      <c r="N5" s="36"/>
      <c r="O5" s="36"/>
      <c r="P5" s="36"/>
      <c r="Q5" s="36"/>
      <c r="R5" s="36"/>
      <c r="S5" s="36"/>
      <c r="T5" s="35">
        <f t="shared" si="2"/>
        <v>0</v>
      </c>
      <c r="U5" s="35">
        <f t="shared" si="0"/>
        <v>0</v>
      </c>
      <c r="V5" s="25" t="s">
        <v>73</v>
      </c>
      <c r="W5" s="26" t="s">
        <v>39</v>
      </c>
    </row>
    <row r="6" spans="1:23" x14ac:dyDescent="0.25">
      <c r="A6" s="8" t="s">
        <v>40</v>
      </c>
      <c r="B6" s="34"/>
      <c r="C6" s="36"/>
      <c r="D6" s="36"/>
      <c r="E6" s="36"/>
      <c r="F6" s="36"/>
      <c r="G6" s="36"/>
      <c r="H6" s="36"/>
      <c r="I6" s="35">
        <f t="shared" si="1"/>
        <v>0</v>
      </c>
      <c r="J6" s="25"/>
      <c r="K6" s="26" t="s">
        <v>41</v>
      </c>
      <c r="L6" s="8" t="s">
        <v>40</v>
      </c>
      <c r="M6" s="34"/>
      <c r="N6" s="36"/>
      <c r="O6" s="36"/>
      <c r="P6" s="36"/>
      <c r="Q6" s="36"/>
      <c r="R6" s="36"/>
      <c r="S6" s="36"/>
      <c r="T6" s="35">
        <f t="shared" si="2"/>
        <v>0</v>
      </c>
      <c r="U6" s="35">
        <f t="shared" si="0"/>
        <v>0</v>
      </c>
      <c r="V6" s="25"/>
      <c r="W6" s="26" t="s">
        <v>41</v>
      </c>
    </row>
    <row r="7" spans="1:23" x14ac:dyDescent="0.25">
      <c r="A7" s="9" t="s">
        <v>42</v>
      </c>
      <c r="B7" s="28"/>
      <c r="C7" s="36"/>
      <c r="D7" s="36"/>
      <c r="E7" s="36"/>
      <c r="F7" s="36"/>
      <c r="G7" s="36"/>
      <c r="H7" s="36"/>
      <c r="I7" s="35">
        <f t="shared" si="1"/>
        <v>0</v>
      </c>
      <c r="J7" s="25"/>
      <c r="K7" s="26" t="s">
        <v>95</v>
      </c>
      <c r="L7" s="9" t="s">
        <v>42</v>
      </c>
      <c r="M7" s="28"/>
      <c r="N7" s="36"/>
      <c r="O7" s="36"/>
      <c r="P7" s="36"/>
      <c r="Q7" s="36"/>
      <c r="R7" s="36"/>
      <c r="S7" s="36"/>
      <c r="T7" s="35">
        <f t="shared" si="2"/>
        <v>0</v>
      </c>
      <c r="U7" s="35">
        <f t="shared" si="0"/>
        <v>0</v>
      </c>
      <c r="V7" s="25"/>
      <c r="W7" s="26" t="s">
        <v>95</v>
      </c>
    </row>
    <row r="8" spans="1:23" x14ac:dyDescent="0.25">
      <c r="A8" s="8" t="s">
        <v>43</v>
      </c>
      <c r="B8" s="28"/>
      <c r="C8" s="37"/>
      <c r="D8" s="37"/>
      <c r="E8" s="37"/>
      <c r="F8" s="37"/>
      <c r="G8" s="37"/>
      <c r="H8" s="37"/>
      <c r="I8" s="35">
        <f t="shared" si="1"/>
        <v>0</v>
      </c>
      <c r="J8" s="25"/>
      <c r="K8" s="26" t="s">
        <v>44</v>
      </c>
      <c r="L8" s="8" t="s">
        <v>43</v>
      </c>
      <c r="M8" s="28"/>
      <c r="N8" s="37"/>
      <c r="O8" s="37"/>
      <c r="P8" s="37"/>
      <c r="Q8" s="37"/>
      <c r="R8" s="37"/>
      <c r="S8" s="37"/>
      <c r="T8" s="35">
        <f t="shared" si="2"/>
        <v>0</v>
      </c>
      <c r="U8" s="35">
        <f t="shared" si="0"/>
        <v>0</v>
      </c>
      <c r="V8" s="25"/>
      <c r="W8" s="26" t="s">
        <v>44</v>
      </c>
    </row>
    <row r="9" spans="1:23" ht="24" x14ac:dyDescent="0.25">
      <c r="A9" s="74" t="s">
        <v>45</v>
      </c>
      <c r="B9" s="28" t="s">
        <v>133</v>
      </c>
      <c r="C9" s="37">
        <v>475000</v>
      </c>
      <c r="D9" s="37">
        <v>475000</v>
      </c>
      <c r="E9" s="37">
        <v>475000</v>
      </c>
      <c r="F9" s="37">
        <v>475000</v>
      </c>
      <c r="G9" s="10">
        <v>475000</v>
      </c>
      <c r="H9" s="10">
        <v>475000</v>
      </c>
      <c r="I9" s="35">
        <f>SUM(C9:H9)</f>
        <v>2850000</v>
      </c>
      <c r="J9" s="26" t="s">
        <v>46</v>
      </c>
      <c r="K9" s="70" t="s">
        <v>47</v>
      </c>
      <c r="L9" s="74" t="s">
        <v>45</v>
      </c>
      <c r="M9" s="28" t="s">
        <v>108</v>
      </c>
      <c r="N9" s="10">
        <v>475000</v>
      </c>
      <c r="O9" s="10">
        <v>475000</v>
      </c>
      <c r="P9" s="10">
        <v>475000</v>
      </c>
      <c r="Q9" s="10">
        <v>475000</v>
      </c>
      <c r="R9" s="10">
        <v>475000</v>
      </c>
      <c r="S9" s="10">
        <v>475000</v>
      </c>
      <c r="T9" s="35">
        <f t="shared" si="2"/>
        <v>2850000</v>
      </c>
      <c r="U9" s="35">
        <f t="shared" si="0"/>
        <v>5700000</v>
      </c>
      <c r="V9" s="26" t="s">
        <v>46</v>
      </c>
      <c r="W9" s="70" t="s">
        <v>47</v>
      </c>
    </row>
    <row r="10" spans="1:23" x14ac:dyDescent="0.25">
      <c r="A10" s="76" t="s">
        <v>48</v>
      </c>
      <c r="B10" s="28"/>
      <c r="C10" s="10"/>
      <c r="D10" s="10"/>
      <c r="E10" s="10"/>
      <c r="F10" s="10"/>
      <c r="G10" s="10"/>
      <c r="H10" s="10"/>
      <c r="I10" s="35">
        <f t="shared" ref="I10:I16" si="3">SUM(C10:H10)</f>
        <v>0</v>
      </c>
      <c r="J10" s="25"/>
      <c r="K10" s="26" t="s">
        <v>49</v>
      </c>
      <c r="L10" s="76" t="s">
        <v>48</v>
      </c>
      <c r="M10" s="28"/>
      <c r="N10" s="10"/>
      <c r="O10" s="10"/>
      <c r="P10" s="10"/>
      <c r="Q10" s="10"/>
      <c r="R10" s="10"/>
      <c r="S10" s="36"/>
      <c r="T10" s="35">
        <f t="shared" si="2"/>
        <v>0</v>
      </c>
      <c r="U10" s="35">
        <f t="shared" si="0"/>
        <v>0</v>
      </c>
      <c r="V10" s="25"/>
      <c r="W10" s="26" t="s">
        <v>49</v>
      </c>
    </row>
    <row r="11" spans="1:23" ht="60" x14ac:dyDescent="0.25">
      <c r="A11" s="75" t="s">
        <v>72</v>
      </c>
      <c r="B11" s="88" t="s">
        <v>111</v>
      </c>
      <c r="C11" s="10">
        <v>882680</v>
      </c>
      <c r="D11" s="107">
        <v>882680</v>
      </c>
      <c r="E11" s="10">
        <v>882680</v>
      </c>
      <c r="F11" s="10">
        <v>882680</v>
      </c>
      <c r="G11" s="10">
        <v>1158812.0900000001</v>
      </c>
      <c r="H11" s="10">
        <v>1158812.0900000001</v>
      </c>
      <c r="I11" s="35">
        <f t="shared" si="3"/>
        <v>5848344.1799999997</v>
      </c>
      <c r="J11" s="90" t="s">
        <v>97</v>
      </c>
      <c r="K11" s="97" t="s">
        <v>96</v>
      </c>
      <c r="L11" s="75" t="s">
        <v>72</v>
      </c>
      <c r="M11" s="88" t="s">
        <v>111</v>
      </c>
      <c r="N11" s="10">
        <v>1158812.0900000001</v>
      </c>
      <c r="O11" s="10">
        <v>1158812.0900000001</v>
      </c>
      <c r="P11" s="10">
        <v>0</v>
      </c>
      <c r="Q11" s="10">
        <v>1158812.08</v>
      </c>
      <c r="R11" s="10">
        <v>1158812.08</v>
      </c>
      <c r="S11" s="78">
        <v>0</v>
      </c>
      <c r="T11" s="35">
        <f t="shared" si="2"/>
        <v>4635248.34</v>
      </c>
      <c r="U11" s="35">
        <f t="shared" si="0"/>
        <v>10483592.52</v>
      </c>
      <c r="V11" s="90" t="s">
        <v>97</v>
      </c>
      <c r="W11" s="97" t="s">
        <v>96</v>
      </c>
    </row>
    <row r="12" spans="1:23" ht="18" customHeight="1" x14ac:dyDescent="0.25">
      <c r="A12" s="133" t="s">
        <v>92</v>
      </c>
      <c r="B12" s="68" t="s">
        <v>80</v>
      </c>
      <c r="C12" s="37">
        <v>61805.37</v>
      </c>
      <c r="D12" s="37">
        <v>61805.37</v>
      </c>
      <c r="E12" s="37">
        <v>61805.37</v>
      </c>
      <c r="F12" s="37">
        <v>61805.37</v>
      </c>
      <c r="G12" s="37">
        <v>61805.37</v>
      </c>
      <c r="H12" s="37">
        <v>61805.37</v>
      </c>
      <c r="I12" s="35">
        <f>SUM(C12:H12)</f>
        <v>370832.22000000003</v>
      </c>
      <c r="J12" s="141" t="s">
        <v>114</v>
      </c>
      <c r="K12" s="135" t="s">
        <v>101</v>
      </c>
      <c r="L12" s="133" t="s">
        <v>92</v>
      </c>
      <c r="M12" s="68" t="s">
        <v>80</v>
      </c>
      <c r="N12" s="37">
        <v>61805.37</v>
      </c>
      <c r="O12" s="37">
        <v>61805.37</v>
      </c>
      <c r="P12" s="37">
        <v>61805.37</v>
      </c>
      <c r="Q12" s="37">
        <v>61805.37</v>
      </c>
      <c r="R12" s="37">
        <v>61805.37</v>
      </c>
      <c r="S12" s="37">
        <v>61805.37</v>
      </c>
      <c r="T12" s="35">
        <f t="shared" si="2"/>
        <v>370832.22000000003</v>
      </c>
      <c r="U12" s="35">
        <f t="shared" si="0"/>
        <v>741664.44000000006</v>
      </c>
      <c r="V12" s="27" t="s">
        <v>78</v>
      </c>
      <c r="W12" s="135" t="s">
        <v>101</v>
      </c>
    </row>
    <row r="13" spans="1:23" ht="30" customHeight="1" x14ac:dyDescent="0.25">
      <c r="A13" s="134"/>
      <c r="B13" s="68" t="s">
        <v>71</v>
      </c>
      <c r="C13" s="37">
        <v>15070.54</v>
      </c>
      <c r="D13" s="37">
        <v>15070.54</v>
      </c>
      <c r="E13" s="37">
        <v>15070.54</v>
      </c>
      <c r="F13" s="37">
        <v>15070.54</v>
      </c>
      <c r="G13" s="37">
        <v>15070.54</v>
      </c>
      <c r="H13" s="37">
        <v>15070.54</v>
      </c>
      <c r="I13" s="35">
        <f t="shared" si="3"/>
        <v>90423.24000000002</v>
      </c>
      <c r="J13" s="142"/>
      <c r="K13" s="136"/>
      <c r="L13" s="134"/>
      <c r="M13" s="68" t="s">
        <v>71</v>
      </c>
      <c r="N13" s="37">
        <v>15070.54</v>
      </c>
      <c r="O13" s="37">
        <v>15070.54</v>
      </c>
      <c r="P13" s="37">
        <v>15070.54</v>
      </c>
      <c r="Q13" s="37">
        <v>15070.54</v>
      </c>
      <c r="R13" s="37">
        <v>15070.54</v>
      </c>
      <c r="S13" s="37">
        <v>15070.54</v>
      </c>
      <c r="T13" s="35">
        <f t="shared" si="2"/>
        <v>90423.24000000002</v>
      </c>
      <c r="U13" s="35">
        <f t="shared" si="0"/>
        <v>180846.48000000004</v>
      </c>
      <c r="V13" s="27"/>
      <c r="W13" s="136"/>
    </row>
    <row r="14" spans="1:23" x14ac:dyDescent="0.25">
      <c r="A14" s="133" t="s">
        <v>50</v>
      </c>
      <c r="B14" s="157" t="s">
        <v>109</v>
      </c>
      <c r="C14" s="159">
        <v>798000</v>
      </c>
      <c r="D14" s="159">
        <v>798000</v>
      </c>
      <c r="E14" s="159">
        <v>798000</v>
      </c>
      <c r="F14" s="159">
        <v>798000</v>
      </c>
      <c r="G14" s="159">
        <v>798000</v>
      </c>
      <c r="H14" s="159">
        <v>798000</v>
      </c>
      <c r="I14" s="139">
        <f t="shared" si="3"/>
        <v>4788000</v>
      </c>
      <c r="J14" s="141" t="s">
        <v>74</v>
      </c>
      <c r="K14" s="155" t="s">
        <v>98</v>
      </c>
      <c r="L14" s="133" t="s">
        <v>50</v>
      </c>
      <c r="M14" s="149" t="s">
        <v>109</v>
      </c>
      <c r="N14" s="159">
        <v>836838.8</v>
      </c>
      <c r="O14" s="159">
        <v>836838.8</v>
      </c>
      <c r="P14" s="159">
        <v>836838.8</v>
      </c>
      <c r="Q14" s="159">
        <v>836838.8</v>
      </c>
      <c r="R14" s="159">
        <v>836838.8</v>
      </c>
      <c r="S14" s="159">
        <v>836838.8</v>
      </c>
      <c r="T14" s="147">
        <f t="shared" si="2"/>
        <v>5021032.8</v>
      </c>
      <c r="U14" s="139">
        <f t="shared" si="0"/>
        <v>9809032.8000000007</v>
      </c>
      <c r="V14" s="141" t="s">
        <v>74</v>
      </c>
      <c r="W14" s="155" t="s">
        <v>98</v>
      </c>
    </row>
    <row r="15" spans="1:23" ht="20.25" customHeight="1" x14ac:dyDescent="0.25">
      <c r="A15" s="134"/>
      <c r="B15" s="158"/>
      <c r="C15" s="160"/>
      <c r="D15" s="160"/>
      <c r="E15" s="160"/>
      <c r="F15" s="160"/>
      <c r="G15" s="160"/>
      <c r="H15" s="160"/>
      <c r="I15" s="140"/>
      <c r="J15" s="142"/>
      <c r="K15" s="156"/>
      <c r="L15" s="134"/>
      <c r="M15" s="166"/>
      <c r="N15" s="160"/>
      <c r="O15" s="160"/>
      <c r="P15" s="160"/>
      <c r="Q15" s="160"/>
      <c r="R15" s="160"/>
      <c r="S15" s="160"/>
      <c r="T15" s="148"/>
      <c r="U15" s="140"/>
      <c r="V15" s="142"/>
      <c r="W15" s="156"/>
    </row>
    <row r="16" spans="1:23" ht="36" x14ac:dyDescent="0.25">
      <c r="A16" s="12" t="s">
        <v>51</v>
      </c>
      <c r="B16" s="29" t="s">
        <v>110</v>
      </c>
      <c r="C16" s="36">
        <v>29500</v>
      </c>
      <c r="D16" s="36">
        <v>29500</v>
      </c>
      <c r="E16" s="10">
        <v>29500</v>
      </c>
      <c r="F16" s="10">
        <v>29500</v>
      </c>
      <c r="G16" s="10">
        <v>29500</v>
      </c>
      <c r="H16" s="10">
        <v>29500</v>
      </c>
      <c r="I16" s="35">
        <f t="shared" si="3"/>
        <v>177000</v>
      </c>
      <c r="J16" s="24" t="s">
        <v>75</v>
      </c>
      <c r="K16" s="26" t="s">
        <v>52</v>
      </c>
      <c r="L16" s="12" t="s">
        <v>51</v>
      </c>
      <c r="M16" s="29" t="s">
        <v>110</v>
      </c>
      <c r="N16" s="10">
        <v>29500</v>
      </c>
      <c r="O16" s="10">
        <v>29500</v>
      </c>
      <c r="P16" s="10">
        <v>29500</v>
      </c>
      <c r="Q16" s="10">
        <v>29500</v>
      </c>
      <c r="R16" s="10">
        <v>29500</v>
      </c>
      <c r="S16" s="10">
        <v>29500</v>
      </c>
      <c r="T16" s="35">
        <f t="shared" si="2"/>
        <v>177000</v>
      </c>
      <c r="U16" s="94">
        <f t="shared" ref="U16:U23" si="4">SUM(I16+T16)</f>
        <v>354000</v>
      </c>
      <c r="V16" s="24" t="s">
        <v>75</v>
      </c>
      <c r="W16" s="26" t="s">
        <v>52</v>
      </c>
    </row>
    <row r="17" spans="1:35" ht="24" x14ac:dyDescent="0.25">
      <c r="A17" s="12" t="s">
        <v>53</v>
      </c>
      <c r="B17" s="29"/>
      <c r="C17" s="36"/>
      <c r="D17" s="36"/>
      <c r="E17" s="36"/>
      <c r="F17" s="36"/>
      <c r="G17" s="36"/>
      <c r="H17" s="36"/>
      <c r="I17" s="35">
        <f>SUM(C17:H17)</f>
        <v>0</v>
      </c>
      <c r="J17" s="25"/>
      <c r="K17" s="26" t="s">
        <v>54</v>
      </c>
      <c r="L17" s="12" t="s">
        <v>53</v>
      </c>
      <c r="M17" s="29"/>
      <c r="N17" s="36"/>
      <c r="O17" s="36"/>
      <c r="P17" s="36"/>
      <c r="Q17" s="36"/>
      <c r="R17" s="36"/>
      <c r="S17" s="36"/>
      <c r="T17" s="35">
        <f t="shared" si="2"/>
        <v>0</v>
      </c>
      <c r="U17" s="93">
        <f t="shared" si="4"/>
        <v>0</v>
      </c>
      <c r="V17" s="25"/>
      <c r="W17" s="26" t="s">
        <v>54</v>
      </c>
    </row>
    <row r="18" spans="1:35" ht="24" x14ac:dyDescent="0.25">
      <c r="A18" s="74" t="s">
        <v>55</v>
      </c>
      <c r="B18" s="29"/>
      <c r="C18" s="10"/>
      <c r="D18" s="10"/>
      <c r="E18" s="10"/>
      <c r="F18" s="10"/>
      <c r="G18" s="10"/>
      <c r="H18" s="10"/>
      <c r="I18" s="35">
        <f>SUM(C18:H18)</f>
        <v>0</v>
      </c>
      <c r="J18" s="25"/>
      <c r="K18" s="26" t="s">
        <v>99</v>
      </c>
      <c r="L18" s="74" t="s">
        <v>55</v>
      </c>
      <c r="M18" s="108" t="s">
        <v>123</v>
      </c>
      <c r="N18" s="109"/>
      <c r="O18" s="110"/>
      <c r="P18" s="110"/>
      <c r="Q18" s="110"/>
      <c r="R18" s="110"/>
      <c r="S18" s="110"/>
      <c r="T18" s="35">
        <f>SUM(N18:S18)</f>
        <v>0</v>
      </c>
      <c r="U18" s="94">
        <f t="shared" si="4"/>
        <v>0</v>
      </c>
      <c r="V18" s="25"/>
      <c r="W18" s="26" t="s">
        <v>99</v>
      </c>
    </row>
    <row r="19" spans="1:35" ht="22.5" customHeight="1" x14ac:dyDescent="0.25">
      <c r="A19" s="133" t="s">
        <v>100</v>
      </c>
      <c r="B19" s="75" t="s">
        <v>112</v>
      </c>
      <c r="C19" s="71">
        <v>3019.88</v>
      </c>
      <c r="D19" s="71">
        <v>2799.83</v>
      </c>
      <c r="E19" s="10">
        <v>3464.67</v>
      </c>
      <c r="F19" s="10">
        <v>3609.98</v>
      </c>
      <c r="G19" s="10">
        <v>3915.23</v>
      </c>
      <c r="H19" s="10">
        <v>4660.3900000000003</v>
      </c>
      <c r="I19" s="72">
        <f t="shared" ref="I19:I23" si="5">SUM(C19:H19)</f>
        <v>21469.98</v>
      </c>
      <c r="J19" s="141" t="s">
        <v>116</v>
      </c>
      <c r="K19" s="135" t="s">
        <v>56</v>
      </c>
      <c r="L19" s="133" t="s">
        <v>100</v>
      </c>
      <c r="M19" s="75" t="s">
        <v>112</v>
      </c>
      <c r="N19" s="110">
        <v>3826.81</v>
      </c>
      <c r="O19" s="109">
        <v>4952.3</v>
      </c>
      <c r="P19" s="110">
        <v>4517.05</v>
      </c>
      <c r="Q19" s="110">
        <v>3496.43</v>
      </c>
      <c r="R19" s="109"/>
      <c r="S19" s="110"/>
      <c r="T19" s="109">
        <f t="shared" si="2"/>
        <v>16792.59</v>
      </c>
      <c r="U19" s="173">
        <f t="shared" si="4"/>
        <v>38262.57</v>
      </c>
      <c r="V19" s="141" t="s">
        <v>76</v>
      </c>
      <c r="W19" s="135" t="s">
        <v>56</v>
      </c>
    </row>
    <row r="20" spans="1:35" ht="51.75" customHeight="1" x14ac:dyDescent="0.25">
      <c r="A20" s="134"/>
      <c r="B20" s="75" t="s">
        <v>113</v>
      </c>
      <c r="C20" s="10">
        <v>2340.9299999999998</v>
      </c>
      <c r="D20" s="36">
        <v>2116.3000000000002</v>
      </c>
      <c r="E20" s="10">
        <v>1247.5</v>
      </c>
      <c r="F20" s="10">
        <v>1299.48</v>
      </c>
      <c r="G20" s="10">
        <v>1028.1600000000001</v>
      </c>
      <c r="H20" s="10">
        <v>1496.08</v>
      </c>
      <c r="I20" s="72">
        <f t="shared" si="5"/>
        <v>9528.4499999999989</v>
      </c>
      <c r="J20" s="142"/>
      <c r="K20" s="136"/>
      <c r="L20" s="134"/>
      <c r="M20" s="75" t="s">
        <v>113</v>
      </c>
      <c r="N20" s="110">
        <v>1253.97</v>
      </c>
      <c r="O20" s="174">
        <v>829.38</v>
      </c>
      <c r="P20" s="174">
        <v>980.18</v>
      </c>
      <c r="Q20" s="110">
        <v>1056.72</v>
      </c>
      <c r="R20" s="175">
        <v>1902.1</v>
      </c>
      <c r="S20" s="176">
        <v>1583.37</v>
      </c>
      <c r="T20" s="109">
        <f t="shared" si="2"/>
        <v>7605.72</v>
      </c>
      <c r="U20" s="109">
        <f t="shared" si="4"/>
        <v>17134.169999999998</v>
      </c>
      <c r="V20" s="142"/>
      <c r="W20" s="136"/>
    </row>
    <row r="21" spans="1:35" ht="48" x14ac:dyDescent="0.25">
      <c r="A21" s="12" t="s">
        <v>57</v>
      </c>
      <c r="B21" s="114" t="s">
        <v>124</v>
      </c>
      <c r="C21" s="10">
        <v>45634.46</v>
      </c>
      <c r="D21" s="10"/>
      <c r="E21" s="10"/>
      <c r="F21" s="10">
        <v>48556.2</v>
      </c>
      <c r="G21" s="10"/>
      <c r="H21" s="10"/>
      <c r="I21" s="72">
        <f t="shared" si="5"/>
        <v>94190.66</v>
      </c>
      <c r="J21" s="116" t="s">
        <v>134</v>
      </c>
      <c r="K21" s="26"/>
      <c r="L21" s="12" t="s">
        <v>57</v>
      </c>
      <c r="M21" s="29" t="s">
        <v>124</v>
      </c>
      <c r="N21" s="95">
        <v>47605.02</v>
      </c>
      <c r="O21" s="77"/>
      <c r="P21" s="77">
        <v>48534.34</v>
      </c>
      <c r="Q21" s="95"/>
      <c r="R21" s="95"/>
      <c r="S21" s="95">
        <v>47010.559999999998</v>
      </c>
      <c r="T21" s="113">
        <f t="shared" si="2"/>
        <v>143149.91999999998</v>
      </c>
      <c r="U21" s="172">
        <f t="shared" si="4"/>
        <v>237340.58</v>
      </c>
      <c r="V21" s="116" t="s">
        <v>134</v>
      </c>
      <c r="W21" s="26"/>
    </row>
    <row r="22" spans="1:35" x14ac:dyDescent="0.25">
      <c r="A22" s="13" t="s">
        <v>58</v>
      </c>
      <c r="B22" s="30"/>
      <c r="C22" s="36"/>
      <c r="D22" s="36"/>
      <c r="E22" s="36"/>
      <c r="F22" s="36"/>
      <c r="G22" s="36"/>
      <c r="H22" s="36"/>
      <c r="I22" s="72">
        <f t="shared" si="5"/>
        <v>0</v>
      </c>
      <c r="J22" s="25"/>
      <c r="K22" s="26" t="s">
        <v>102</v>
      </c>
      <c r="L22" s="13" t="s">
        <v>58</v>
      </c>
      <c r="M22" s="30"/>
      <c r="N22" s="36"/>
      <c r="O22" s="36"/>
      <c r="P22" s="36"/>
      <c r="Q22" s="71"/>
      <c r="R22" s="71"/>
      <c r="S22" s="71"/>
      <c r="T22" s="35">
        <f t="shared" si="2"/>
        <v>0</v>
      </c>
      <c r="U22" s="72">
        <f t="shared" si="4"/>
        <v>0</v>
      </c>
      <c r="V22" s="25"/>
      <c r="W22" s="26" t="s">
        <v>102</v>
      </c>
    </row>
    <row r="23" spans="1:35" x14ac:dyDescent="0.25">
      <c r="A23" s="12" t="s">
        <v>59</v>
      </c>
      <c r="B23" s="29"/>
      <c r="C23" s="36"/>
      <c r="D23" s="36"/>
      <c r="E23" s="36"/>
      <c r="F23" s="36"/>
      <c r="G23" s="36"/>
      <c r="H23" s="36"/>
      <c r="I23" s="72">
        <f t="shared" si="5"/>
        <v>0</v>
      </c>
      <c r="J23" s="25"/>
      <c r="K23" s="26" t="s">
        <v>103</v>
      </c>
      <c r="L23" s="12" t="s">
        <v>59</v>
      </c>
      <c r="M23" s="29"/>
      <c r="N23" s="36"/>
      <c r="O23" s="36"/>
      <c r="P23" s="36"/>
      <c r="Q23" s="71"/>
      <c r="R23" s="71"/>
      <c r="S23" s="71"/>
      <c r="T23" s="35">
        <f t="shared" si="2"/>
        <v>0</v>
      </c>
      <c r="U23" s="72">
        <f t="shared" si="4"/>
        <v>0</v>
      </c>
      <c r="V23" s="25"/>
      <c r="W23" s="26" t="s">
        <v>103</v>
      </c>
    </row>
    <row r="24" spans="1:35" ht="15" customHeight="1" x14ac:dyDescent="0.25">
      <c r="A24" s="133" t="s">
        <v>60</v>
      </c>
      <c r="B24" s="29" t="s">
        <v>121</v>
      </c>
      <c r="C24" s="10">
        <v>85090</v>
      </c>
      <c r="D24" s="10">
        <v>85760</v>
      </c>
      <c r="E24" s="10">
        <v>85760</v>
      </c>
      <c r="F24" s="10">
        <v>85760</v>
      </c>
      <c r="G24" s="10">
        <v>84755</v>
      </c>
      <c r="H24" s="10">
        <v>0</v>
      </c>
      <c r="I24" s="94">
        <f>SUM(C24:H24)</f>
        <v>427125</v>
      </c>
      <c r="J24" s="141" t="s">
        <v>77</v>
      </c>
      <c r="K24" s="135" t="s">
        <v>104</v>
      </c>
      <c r="L24" s="133" t="s">
        <v>60</v>
      </c>
      <c r="M24" s="29" t="s">
        <v>121</v>
      </c>
      <c r="N24" s="10">
        <v>50660</v>
      </c>
      <c r="O24" s="10"/>
      <c r="P24" s="10"/>
      <c r="Q24" s="10"/>
      <c r="R24" s="10"/>
      <c r="S24" s="110">
        <v>129980</v>
      </c>
      <c r="T24" s="94">
        <f>SUM(N24:S24)</f>
        <v>180640</v>
      </c>
      <c r="U24" s="96">
        <f>SUM(I24+T24)</f>
        <v>607765</v>
      </c>
      <c r="V24" s="141" t="s">
        <v>77</v>
      </c>
      <c r="W24" s="131" t="s">
        <v>131</v>
      </c>
      <c r="X24" s="106"/>
      <c r="Y24" s="106"/>
      <c r="Z24" s="106"/>
      <c r="AA24" s="106"/>
      <c r="AB24" s="106"/>
      <c r="AC24" s="106"/>
      <c r="AD24" s="106"/>
      <c r="AE24" s="106"/>
      <c r="AF24" s="106"/>
      <c r="AG24" s="106"/>
      <c r="AH24" s="106"/>
      <c r="AI24" s="106"/>
    </row>
    <row r="25" spans="1:35" x14ac:dyDescent="0.25">
      <c r="A25" s="134"/>
      <c r="B25" s="29" t="s">
        <v>132</v>
      </c>
      <c r="C25" s="111">
        <v>1202109.95</v>
      </c>
      <c r="D25" s="111">
        <v>1151059.21</v>
      </c>
      <c r="E25" s="111">
        <v>708072.29</v>
      </c>
      <c r="F25" s="111">
        <v>1000613.7</v>
      </c>
      <c r="G25" s="111">
        <v>1092084.07</v>
      </c>
      <c r="H25" s="111">
        <v>1727453.26</v>
      </c>
      <c r="I25" s="94">
        <f>SUM(C25:H25)</f>
        <v>6881392.4800000004</v>
      </c>
      <c r="J25" s="142"/>
      <c r="K25" s="136"/>
      <c r="L25" s="134"/>
      <c r="M25" s="29" t="s">
        <v>122</v>
      </c>
      <c r="N25" s="111">
        <v>961713</v>
      </c>
      <c r="O25" s="111">
        <v>672588</v>
      </c>
      <c r="P25" s="111">
        <v>714949.54</v>
      </c>
      <c r="Q25" s="111">
        <v>1404640.14</v>
      </c>
      <c r="R25" s="111">
        <v>1045514.2</v>
      </c>
      <c r="S25" s="111"/>
      <c r="T25" s="94">
        <f>SUM(N25:S25)</f>
        <v>4799404.88</v>
      </c>
      <c r="U25" s="96">
        <f>SUM(I25+T25)</f>
        <v>11680797.359999999</v>
      </c>
      <c r="V25" s="142"/>
      <c r="W25" s="132"/>
    </row>
    <row r="26" spans="1:35" x14ac:dyDescent="0.25">
      <c r="A26" s="133" t="s">
        <v>61</v>
      </c>
      <c r="B26" s="149"/>
      <c r="C26" s="137"/>
      <c r="D26" s="137"/>
      <c r="E26" s="162"/>
      <c r="F26" s="137"/>
      <c r="G26" s="137"/>
      <c r="H26" s="137"/>
      <c r="I26" s="139">
        <f>SUM(C26:H26)</f>
        <v>0</v>
      </c>
      <c r="J26" s="143"/>
      <c r="K26" s="135" t="s">
        <v>105</v>
      </c>
      <c r="L26" s="133" t="s">
        <v>61</v>
      </c>
      <c r="M26" s="149"/>
      <c r="N26" s="137"/>
      <c r="O26" s="137"/>
      <c r="P26" s="137"/>
      <c r="Q26" s="145"/>
      <c r="R26" s="145"/>
      <c r="S26" s="145"/>
      <c r="T26" s="147">
        <f t="shared" si="2"/>
        <v>0</v>
      </c>
      <c r="U26" s="139">
        <f t="shared" ref="U26:U32" si="6">SUM(I26+T26)</f>
        <v>0</v>
      </c>
      <c r="V26" s="143"/>
      <c r="W26" s="135" t="s">
        <v>105</v>
      </c>
    </row>
    <row r="27" spans="1:35" x14ac:dyDescent="0.25">
      <c r="A27" s="151"/>
      <c r="B27" s="150"/>
      <c r="C27" s="138"/>
      <c r="D27" s="138"/>
      <c r="E27" s="163"/>
      <c r="F27" s="138"/>
      <c r="G27" s="138"/>
      <c r="H27" s="138"/>
      <c r="I27" s="140"/>
      <c r="J27" s="144"/>
      <c r="K27" s="136"/>
      <c r="L27" s="151"/>
      <c r="M27" s="150"/>
      <c r="N27" s="138"/>
      <c r="O27" s="138"/>
      <c r="P27" s="138"/>
      <c r="Q27" s="146"/>
      <c r="R27" s="146"/>
      <c r="S27" s="146"/>
      <c r="T27" s="148"/>
      <c r="U27" s="140">
        <f t="shared" si="6"/>
        <v>0</v>
      </c>
      <c r="V27" s="144"/>
      <c r="W27" s="136"/>
    </row>
    <row r="28" spans="1:35" ht="24" x14ac:dyDescent="0.25">
      <c r="A28" s="12" t="s">
        <v>62</v>
      </c>
      <c r="B28" s="29"/>
      <c r="C28" s="36"/>
      <c r="D28" s="36"/>
      <c r="E28" s="36"/>
      <c r="F28" s="36"/>
      <c r="G28" s="36"/>
      <c r="H28" s="36"/>
      <c r="I28" s="72">
        <f>SUM(B28:H28)</f>
        <v>0</v>
      </c>
      <c r="J28" s="25"/>
      <c r="K28" s="26" t="s">
        <v>106</v>
      </c>
      <c r="L28" s="12" t="s">
        <v>62</v>
      </c>
      <c r="M28" s="29"/>
      <c r="N28" s="36"/>
      <c r="O28" s="36"/>
      <c r="P28" s="36"/>
      <c r="Q28" s="71"/>
      <c r="R28" s="71"/>
      <c r="S28" s="71"/>
      <c r="T28" s="35">
        <f>SUM(N28:S28)</f>
        <v>0</v>
      </c>
      <c r="U28" s="72">
        <f t="shared" si="6"/>
        <v>0</v>
      </c>
      <c r="V28" s="25"/>
      <c r="W28" s="26" t="s">
        <v>106</v>
      </c>
    </row>
    <row r="29" spans="1:35" ht="52.5" customHeight="1" x14ac:dyDescent="0.25">
      <c r="A29" s="75" t="s">
        <v>63</v>
      </c>
      <c r="B29" s="120" t="s">
        <v>125</v>
      </c>
      <c r="C29" s="95">
        <v>3775</v>
      </c>
      <c r="D29" s="95">
        <v>3775</v>
      </c>
      <c r="E29" s="95">
        <v>3775</v>
      </c>
      <c r="F29" s="78">
        <v>3775</v>
      </c>
      <c r="G29" s="10">
        <v>3775</v>
      </c>
      <c r="H29" s="10">
        <v>3775</v>
      </c>
      <c r="I29" s="98">
        <f>SUM(C29:H29)</f>
        <v>22650</v>
      </c>
      <c r="J29" s="118" t="s">
        <v>135</v>
      </c>
      <c r="K29" s="97" t="s">
        <v>65</v>
      </c>
      <c r="L29" s="75" t="s">
        <v>63</v>
      </c>
      <c r="M29" s="75" t="s">
        <v>125</v>
      </c>
      <c r="N29" s="10">
        <v>3775</v>
      </c>
      <c r="O29" s="10">
        <v>3775</v>
      </c>
      <c r="P29" s="10">
        <v>3775</v>
      </c>
      <c r="Q29" s="10">
        <v>3775</v>
      </c>
      <c r="R29" s="10">
        <v>3775</v>
      </c>
      <c r="S29" s="10">
        <v>3775</v>
      </c>
      <c r="T29" s="96">
        <f t="shared" si="2"/>
        <v>22650</v>
      </c>
      <c r="U29" s="98">
        <f t="shared" si="6"/>
        <v>45300</v>
      </c>
      <c r="V29" s="118" t="s">
        <v>135</v>
      </c>
      <c r="W29" s="97" t="s">
        <v>65</v>
      </c>
    </row>
    <row r="30" spans="1:35" ht="48" x14ac:dyDescent="0.25">
      <c r="A30" s="12" t="s">
        <v>64</v>
      </c>
      <c r="B30" s="30"/>
      <c r="C30" s="36"/>
      <c r="D30" s="36"/>
      <c r="E30" s="36"/>
      <c r="F30" s="36"/>
      <c r="G30" s="36"/>
      <c r="H30" s="36"/>
      <c r="I30" s="73">
        <f>SUM(C30:H30)</f>
        <v>0</v>
      </c>
      <c r="J30" s="24" t="s">
        <v>91</v>
      </c>
      <c r="K30" s="26" t="s">
        <v>107</v>
      </c>
      <c r="L30" s="12" t="s">
        <v>64</v>
      </c>
      <c r="M30" s="30"/>
      <c r="N30" s="36"/>
      <c r="O30" s="36"/>
      <c r="P30" s="36"/>
      <c r="Q30" s="77"/>
      <c r="R30" s="77"/>
      <c r="S30" s="77"/>
      <c r="T30" s="35">
        <f t="shared" si="2"/>
        <v>0</v>
      </c>
      <c r="U30" s="73">
        <f t="shared" si="6"/>
        <v>0</v>
      </c>
      <c r="V30" s="24" t="s">
        <v>91</v>
      </c>
      <c r="W30" s="26" t="s">
        <v>107</v>
      </c>
    </row>
    <row r="31" spans="1:35" ht="19.5" customHeight="1" x14ac:dyDescent="0.25">
      <c r="A31" s="13" t="s">
        <v>66</v>
      </c>
      <c r="B31" s="68" t="s">
        <v>69</v>
      </c>
      <c r="C31" s="36"/>
      <c r="D31" s="36"/>
      <c r="E31" s="36"/>
      <c r="F31" s="36"/>
      <c r="G31" s="36"/>
      <c r="H31" s="36"/>
      <c r="I31" s="35">
        <f>SUM(C31:H31)</f>
        <v>0</v>
      </c>
      <c r="J31" s="133" t="s">
        <v>115</v>
      </c>
      <c r="K31" s="135" t="s">
        <v>67</v>
      </c>
      <c r="L31" s="13" t="s">
        <v>66</v>
      </c>
      <c r="M31" s="68" t="s">
        <v>69</v>
      </c>
      <c r="N31" s="36"/>
      <c r="O31" s="36"/>
      <c r="P31" s="112"/>
      <c r="Q31" s="112"/>
      <c r="R31" s="112"/>
      <c r="S31" s="112"/>
      <c r="T31" s="35">
        <f>SUM(N31:S31)</f>
        <v>0</v>
      </c>
      <c r="U31" s="35">
        <f t="shared" si="6"/>
        <v>0</v>
      </c>
      <c r="V31" s="66"/>
      <c r="W31" s="135" t="s">
        <v>67</v>
      </c>
    </row>
    <row r="32" spans="1:35" ht="27.75" customHeight="1" x14ac:dyDescent="0.25">
      <c r="A32" s="12" t="s">
        <v>68</v>
      </c>
      <c r="B32" s="119"/>
      <c r="C32" s="117">
        <v>16032.3</v>
      </c>
      <c r="D32" s="117">
        <v>15678.29</v>
      </c>
      <c r="E32" s="117">
        <v>18508.97</v>
      </c>
      <c r="F32" s="117">
        <v>21269.29</v>
      </c>
      <c r="G32" s="117">
        <v>23155.94</v>
      </c>
      <c r="H32" s="117">
        <v>22210.92</v>
      </c>
      <c r="I32" s="117">
        <f>SUM(C32:H32)</f>
        <v>116855.71</v>
      </c>
      <c r="J32" s="134"/>
      <c r="K32" s="136"/>
      <c r="L32" s="12" t="s">
        <v>68</v>
      </c>
      <c r="M32" s="89"/>
      <c r="N32" s="117">
        <v>23177.15</v>
      </c>
      <c r="O32" s="117">
        <v>30723.95</v>
      </c>
      <c r="P32" s="121">
        <v>22080.560000000001</v>
      </c>
      <c r="Q32" s="121">
        <v>24130.1</v>
      </c>
      <c r="R32" s="121">
        <v>22468.37</v>
      </c>
      <c r="S32" s="121">
        <v>26458.01</v>
      </c>
      <c r="T32" s="35">
        <f>SUM(N32:S32)</f>
        <v>149038.14000000001</v>
      </c>
      <c r="U32" s="117">
        <f t="shared" si="6"/>
        <v>265893.85000000003</v>
      </c>
      <c r="V32" s="66"/>
      <c r="W32" s="136"/>
    </row>
    <row r="33" spans="1:23" x14ac:dyDescent="0.25">
      <c r="A33" s="152" t="s">
        <v>70</v>
      </c>
      <c r="B33" s="153"/>
      <c r="C33" s="38">
        <f t="shared" ref="C33:H33" si="7">SUM(C3:C32)</f>
        <v>3620058.4299999997</v>
      </c>
      <c r="D33" s="38">
        <f t="shared" si="7"/>
        <v>3523244.54</v>
      </c>
      <c r="E33" s="38">
        <f t="shared" si="7"/>
        <v>3082884.3400000003</v>
      </c>
      <c r="F33" s="38">
        <f t="shared" si="7"/>
        <v>3426939.5600000005</v>
      </c>
      <c r="G33" s="38">
        <f t="shared" si="7"/>
        <v>3746901.4</v>
      </c>
      <c r="H33" s="38">
        <f t="shared" si="7"/>
        <v>4297783.6500000004</v>
      </c>
      <c r="I33" s="38">
        <f>SUM(I3:I32)</f>
        <v>21697811.920000002</v>
      </c>
      <c r="J33" s="179"/>
      <c r="K33" s="180"/>
      <c r="L33" s="152" t="s">
        <v>70</v>
      </c>
      <c r="M33" s="153"/>
      <c r="N33" s="38">
        <f t="shared" ref="N33:S33" si="8">SUM(N3:N32)</f>
        <v>3669037.7500000005</v>
      </c>
      <c r="O33" s="38">
        <f t="shared" si="8"/>
        <v>3289895.43</v>
      </c>
      <c r="P33" s="38">
        <f t="shared" si="8"/>
        <v>2213051.3800000004</v>
      </c>
      <c r="Q33" s="38">
        <f t="shared" si="8"/>
        <v>4014125.18</v>
      </c>
      <c r="R33" s="38">
        <f t="shared" si="8"/>
        <v>3650686.46</v>
      </c>
      <c r="S33" s="38">
        <f t="shared" si="8"/>
        <v>1627021.6500000001</v>
      </c>
      <c r="T33" s="38">
        <f>SUM(N33:S33)</f>
        <v>18463817.849999998</v>
      </c>
      <c r="U33" s="38">
        <f>SUM(U3:U32)</f>
        <v>40161629.770000003</v>
      </c>
      <c r="V33" s="179"/>
      <c r="W33" s="180"/>
    </row>
    <row r="34" spans="1:23" x14ac:dyDescent="0.25">
      <c r="A34" s="164"/>
      <c r="B34" s="165"/>
      <c r="C34" s="38"/>
      <c r="D34" s="38"/>
      <c r="E34" s="38"/>
      <c r="F34" s="38"/>
      <c r="G34" s="38"/>
      <c r="H34" s="38"/>
      <c r="I34" s="38"/>
      <c r="J34" s="181"/>
      <c r="K34" s="183"/>
      <c r="L34" s="152"/>
      <c r="M34" s="153"/>
      <c r="N34" s="38"/>
      <c r="O34" s="38"/>
      <c r="P34" s="38"/>
      <c r="Q34" s="38"/>
      <c r="R34" s="38"/>
      <c r="S34" s="38"/>
      <c r="T34" s="38"/>
      <c r="U34" s="38"/>
      <c r="V34" s="181"/>
      <c r="W34" s="182"/>
    </row>
    <row r="35" spans="1:23" x14ac:dyDescent="0.25">
      <c r="A35" s="21" t="s">
        <v>129</v>
      </c>
      <c r="B35" s="15"/>
      <c r="C35" s="82"/>
      <c r="D35" s="82"/>
      <c r="E35" s="82"/>
      <c r="F35" s="14"/>
      <c r="G35" s="14"/>
      <c r="H35" s="14"/>
      <c r="I35" s="14"/>
      <c r="J35" s="19"/>
      <c r="K35" s="22"/>
      <c r="L35" s="11"/>
      <c r="M35" s="11"/>
      <c r="N35" s="178"/>
      <c r="O35" s="178"/>
      <c r="P35" s="178"/>
      <c r="Q35" s="92"/>
      <c r="R35" s="92"/>
      <c r="S35" s="92"/>
      <c r="T35" s="92"/>
    </row>
    <row r="36" spans="1:23" x14ac:dyDescent="0.25">
      <c r="A36" s="105" t="s">
        <v>126</v>
      </c>
      <c r="B36" s="42"/>
      <c r="C36" s="83"/>
      <c r="D36" s="84"/>
      <c r="E36" s="14"/>
      <c r="F36" s="14"/>
      <c r="G36" s="14"/>
      <c r="H36" s="14"/>
      <c r="I36" s="14"/>
      <c r="J36" s="19"/>
      <c r="K36" s="22"/>
      <c r="L36" s="11"/>
      <c r="M36" s="11"/>
      <c r="N36" s="11"/>
      <c r="O36" s="11"/>
      <c r="P36" s="177" t="s">
        <v>136</v>
      </c>
      <c r="Q36" s="11"/>
      <c r="R36" s="11"/>
      <c r="S36" s="11"/>
      <c r="T36" s="11"/>
    </row>
    <row r="37" spans="1:23" x14ac:dyDescent="0.25">
      <c r="A37" s="177" t="s">
        <v>85</v>
      </c>
      <c r="B37" s="177"/>
      <c r="C37" s="177" t="s">
        <v>136</v>
      </c>
      <c r="D37" s="177"/>
    </row>
    <row r="38" spans="1:23" x14ac:dyDescent="0.25">
      <c r="A38" s="161" t="s">
        <v>119</v>
      </c>
      <c r="B38" s="161"/>
    </row>
    <row r="39" spans="1:23" ht="15.75" x14ac:dyDescent="0.25">
      <c r="D39" s="86"/>
      <c r="E39" s="87"/>
    </row>
    <row r="40" spans="1:23" ht="15.75" x14ac:dyDescent="0.25">
      <c r="D40" s="86"/>
      <c r="E40" s="87"/>
    </row>
    <row r="41" spans="1:23" ht="15.75" x14ac:dyDescent="0.25">
      <c r="D41" s="86"/>
      <c r="E41" s="87"/>
    </row>
    <row r="42" spans="1:23" ht="15.75" x14ac:dyDescent="0.25">
      <c r="D42" s="86"/>
      <c r="E42" s="87"/>
    </row>
  </sheetData>
  <mergeCells count="72">
    <mergeCell ref="W12:W13"/>
    <mergeCell ref="M14:M15"/>
    <mergeCell ref="N14:N15"/>
    <mergeCell ref="O14:O15"/>
    <mergeCell ref="P14:P15"/>
    <mergeCell ref="U14:U15"/>
    <mergeCell ref="V14:V15"/>
    <mergeCell ref="W14:W15"/>
    <mergeCell ref="Q14:Q15"/>
    <mergeCell ref="S14:S15"/>
    <mergeCell ref="R14:R15"/>
    <mergeCell ref="T14:T15"/>
    <mergeCell ref="I14:I15"/>
    <mergeCell ref="J14:J15"/>
    <mergeCell ref="D14:D15"/>
    <mergeCell ref="E14:E15"/>
    <mergeCell ref="F14:F15"/>
    <mergeCell ref="G14:G15"/>
    <mergeCell ref="A38:B38"/>
    <mergeCell ref="A26:A27"/>
    <mergeCell ref="I26:I27"/>
    <mergeCell ref="J26:J27"/>
    <mergeCell ref="B26:B27"/>
    <mergeCell ref="C26:C27"/>
    <mergeCell ref="D26:D27"/>
    <mergeCell ref="E26:E27"/>
    <mergeCell ref="A34:B34"/>
    <mergeCell ref="A33:B33"/>
    <mergeCell ref="J31:J32"/>
    <mergeCell ref="F26:F27"/>
    <mergeCell ref="G26:G27"/>
    <mergeCell ref="H26:H27"/>
    <mergeCell ref="L33:M33"/>
    <mergeCell ref="L34:M34"/>
    <mergeCell ref="K31:K32"/>
    <mergeCell ref="A1:F1"/>
    <mergeCell ref="J19:J20"/>
    <mergeCell ref="A12:A13"/>
    <mergeCell ref="A14:A15"/>
    <mergeCell ref="A19:A20"/>
    <mergeCell ref="K12:K13"/>
    <mergeCell ref="L19:L20"/>
    <mergeCell ref="K14:K15"/>
    <mergeCell ref="L14:L15"/>
    <mergeCell ref="L12:L13"/>
    <mergeCell ref="B14:B15"/>
    <mergeCell ref="C14:C15"/>
    <mergeCell ref="H14:H15"/>
    <mergeCell ref="R26:R27"/>
    <mergeCell ref="T26:T27"/>
    <mergeCell ref="K19:K20"/>
    <mergeCell ref="J24:J25"/>
    <mergeCell ref="J12:J13"/>
    <mergeCell ref="K26:K27"/>
    <mergeCell ref="M26:M27"/>
    <mergeCell ref="L26:L27"/>
    <mergeCell ref="K24:K25"/>
    <mergeCell ref="W24:W25"/>
    <mergeCell ref="A24:A25"/>
    <mergeCell ref="L24:L25"/>
    <mergeCell ref="W19:W20"/>
    <mergeCell ref="N26:N27"/>
    <mergeCell ref="O26:O27"/>
    <mergeCell ref="P26:P27"/>
    <mergeCell ref="W26:W27"/>
    <mergeCell ref="U26:U27"/>
    <mergeCell ref="V19:V20"/>
    <mergeCell ref="W31:W32"/>
    <mergeCell ref="V26:V27"/>
    <mergeCell ref="V24:V25"/>
    <mergeCell ref="Q26:Q27"/>
    <mergeCell ref="S26:S27"/>
  </mergeCells>
  <conditionalFormatting sqref="O20">
    <cfRule type="containsText" dxfId="12" priority="7" operator="containsText" text="pendente">
      <formula>NOT(ISERROR(SEARCH("pendente",O20)))</formula>
    </cfRule>
    <cfRule type="containsText" dxfId="11" priority="8" operator="containsText" text="pago">
      <formula>NOT(ISERROR(SEARCH("pago",O20)))</formula>
    </cfRule>
  </conditionalFormatting>
  <conditionalFormatting sqref="P20">
    <cfRule type="containsText" dxfId="10" priority="5" operator="containsText" text="pendente">
      <formula>NOT(ISERROR(SEARCH("pendente",P20)))</formula>
    </cfRule>
    <cfRule type="containsText" dxfId="9" priority="6" operator="containsText" text="pago">
      <formula>NOT(ISERROR(SEARCH("pago",P20)))</formula>
    </cfRule>
  </conditionalFormatting>
  <conditionalFormatting sqref="R20">
    <cfRule type="containsText" dxfId="8" priority="3" operator="containsText" text="pendente">
      <formula>NOT(ISERROR(SEARCH("pendente",R20)))</formula>
    </cfRule>
    <cfRule type="containsText" dxfId="7" priority="4" operator="containsText" text="pago">
      <formula>NOT(ISERROR(SEARCH("pago",R20)))</formula>
    </cfRule>
  </conditionalFormatting>
  <conditionalFormatting sqref="S20">
    <cfRule type="containsText" dxfId="6" priority="1" operator="containsText" text="pendente">
      <formula>NOT(ISERROR(SEARCH("pendente",S20)))</formula>
    </cfRule>
    <cfRule type="containsText" dxfId="5" priority="2" operator="containsText" text="pago">
      <formula>NOT(ISERROR(SEARCH("pago",S20)))</formula>
    </cfRule>
  </conditionalFormatting>
  <pageMargins left="0.23622047244094491" right="0.23622047244094491" top="0.82677165354330717" bottom="0.74803149606299213" header="0.31496062992125984" footer="0.31496062992125984"/>
  <pageSetup paperSize="9" scale="43" orientation="landscape" r:id="rId1"/>
  <headerFooter>
    <oddHeader>&amp;C&amp;G</oddHeader>
    <oddFooter>&amp;L&amp;G&amp;C&amp;G&amp;R&amp;G</oddFooter>
  </headerFooter>
  <colBreaks count="1" manualBreakCount="1">
    <brk id="11" max="39"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WhiteSpace="0" topLeftCell="A13" zoomScaleNormal="100" workbookViewId="0">
      <selection activeCell="K27" sqref="K27"/>
    </sheetView>
  </sheetViews>
  <sheetFormatPr defaultRowHeight="15" x14ac:dyDescent="0.25"/>
  <cols>
    <col min="1" max="1" width="8.42578125" customWidth="1"/>
    <col min="2" max="2" width="14.140625" customWidth="1"/>
    <col min="3" max="3" width="19.42578125" customWidth="1"/>
    <col min="4" max="4" width="20.5703125" customWidth="1"/>
    <col min="5" max="5" width="25.28515625" customWidth="1"/>
    <col min="6" max="6" width="8.85546875" customWidth="1"/>
  </cols>
  <sheetData>
    <row r="1" spans="2:6" ht="21.75" customHeight="1" x14ac:dyDescent="0.25">
      <c r="B1" s="124" t="s">
        <v>17</v>
      </c>
      <c r="C1" s="124"/>
      <c r="D1" s="124"/>
      <c r="E1" s="124"/>
    </row>
    <row r="2" spans="2:6" ht="18.75" x14ac:dyDescent="0.25">
      <c r="B2" s="124" t="s">
        <v>127</v>
      </c>
      <c r="C2" s="124"/>
      <c r="D2" s="124"/>
      <c r="E2" s="124"/>
    </row>
    <row r="3" spans="2:6" ht="18.75" x14ac:dyDescent="0.3">
      <c r="B3" s="48"/>
      <c r="C3" s="48"/>
      <c r="D3" s="48"/>
      <c r="E3" s="48"/>
    </row>
    <row r="4" spans="2:6" ht="31.5" x14ac:dyDescent="0.25">
      <c r="B4" s="102" t="s">
        <v>1</v>
      </c>
      <c r="C4" s="103" t="s">
        <v>2</v>
      </c>
      <c r="D4" s="103" t="s">
        <v>79</v>
      </c>
      <c r="E4" s="101" t="s">
        <v>18</v>
      </c>
      <c r="F4" s="1"/>
    </row>
    <row r="5" spans="2:6" ht="15.75" x14ac:dyDescent="0.25">
      <c r="B5" s="49" t="s">
        <v>4</v>
      </c>
      <c r="C5" s="99">
        <f>'1 Multas arrecadadas'!C5</f>
        <v>1603229.96</v>
      </c>
      <c r="D5" s="50">
        <v>3620058.4299999997</v>
      </c>
      <c r="E5" s="51">
        <f>C5-D5</f>
        <v>-2016828.4699999997</v>
      </c>
      <c r="F5" s="1"/>
    </row>
    <row r="6" spans="2:6" ht="15.75" x14ac:dyDescent="0.25">
      <c r="B6" s="49" t="s">
        <v>5</v>
      </c>
      <c r="C6" s="99">
        <f>'1 Multas arrecadadas'!C6</f>
        <v>1567828.63</v>
      </c>
      <c r="D6" s="50">
        <f>'2 Desp. Fornecedores'!D33</f>
        <v>3523244.54</v>
      </c>
      <c r="E6" s="51">
        <f t="shared" ref="E6:E10" si="0">C6-D6</f>
        <v>-1955415.9100000001</v>
      </c>
      <c r="F6" s="1"/>
    </row>
    <row r="7" spans="2:6" ht="15.75" x14ac:dyDescent="0.25">
      <c r="B7" s="49" t="s">
        <v>6</v>
      </c>
      <c r="C7" s="99">
        <f>'1 Multas arrecadadas'!C7</f>
        <v>1850897.38</v>
      </c>
      <c r="D7" s="50">
        <v>3082884.3400000003</v>
      </c>
      <c r="E7" s="51">
        <f t="shared" si="0"/>
        <v>-1231986.9600000004</v>
      </c>
      <c r="F7" s="1"/>
    </row>
    <row r="8" spans="2:6" ht="15.75" x14ac:dyDescent="0.25">
      <c r="B8" s="49" t="s">
        <v>7</v>
      </c>
      <c r="C8" s="99">
        <f>'1 Multas arrecadadas'!C8</f>
        <v>2126928.83</v>
      </c>
      <c r="D8" s="50">
        <v>3426939.5600000005</v>
      </c>
      <c r="E8" s="51">
        <f t="shared" si="0"/>
        <v>-1300010.7300000004</v>
      </c>
      <c r="F8" s="1"/>
    </row>
    <row r="9" spans="2:6" ht="15.75" x14ac:dyDescent="0.25">
      <c r="B9" s="49" t="s">
        <v>8</v>
      </c>
      <c r="C9" s="99">
        <f>'1 Multas arrecadadas'!C9</f>
        <v>2315594.1500000004</v>
      </c>
      <c r="D9" s="50">
        <v>3746901.4</v>
      </c>
      <c r="E9" s="51">
        <f t="shared" si="0"/>
        <v>-1431307.2499999995</v>
      </c>
      <c r="F9" s="1"/>
    </row>
    <row r="10" spans="2:6" ht="15.75" x14ac:dyDescent="0.25">
      <c r="B10" s="49" t="s">
        <v>9</v>
      </c>
      <c r="C10" s="99">
        <f>'1 Multas arrecadadas'!C10</f>
        <v>2221092.33</v>
      </c>
      <c r="D10" s="50">
        <v>4297783.6500000004</v>
      </c>
      <c r="E10" s="51">
        <f t="shared" si="0"/>
        <v>-2076691.3200000003</v>
      </c>
      <c r="F10" s="1"/>
    </row>
    <row r="11" spans="2:6" ht="15.75" x14ac:dyDescent="0.25">
      <c r="B11" s="49" t="s">
        <v>10</v>
      </c>
      <c r="C11" s="99">
        <f>'1 Multas arrecadadas'!C11</f>
        <v>2317714.7200000002</v>
      </c>
      <c r="D11" s="50">
        <v>3669037.7500000005</v>
      </c>
      <c r="E11" s="51">
        <f t="shared" ref="E11:E14" si="1">C11-D11</f>
        <v>-1351323.0300000003</v>
      </c>
      <c r="F11" s="1"/>
    </row>
    <row r="12" spans="2:6" ht="15.75" x14ac:dyDescent="0.25">
      <c r="B12" s="49" t="s">
        <v>11</v>
      </c>
      <c r="C12" s="99">
        <f>'1 Multas arrecadadas'!C12</f>
        <v>3072394.7</v>
      </c>
      <c r="D12" s="50">
        <v>3289895.43</v>
      </c>
      <c r="E12" s="51">
        <f t="shared" si="1"/>
        <v>-217500.72999999998</v>
      </c>
      <c r="F12" s="1"/>
    </row>
    <row r="13" spans="2:6" ht="15.75" x14ac:dyDescent="0.25">
      <c r="B13" s="49" t="s">
        <v>12</v>
      </c>
      <c r="C13" s="99">
        <f>'1 Multas arrecadadas'!C13</f>
        <v>2208055.5499999998</v>
      </c>
      <c r="D13" s="50">
        <v>2213051.3800000004</v>
      </c>
      <c r="E13" s="51">
        <f t="shared" si="1"/>
        <v>-4995.8300000005402</v>
      </c>
      <c r="F13" s="1"/>
    </row>
    <row r="14" spans="2:6" ht="15.75" x14ac:dyDescent="0.25">
      <c r="B14" s="49" t="s">
        <v>13</v>
      </c>
      <c r="C14" s="99">
        <f>'1 Multas arrecadadas'!C14</f>
        <v>2413010.2200000002</v>
      </c>
      <c r="D14" s="50">
        <v>4014125.18</v>
      </c>
      <c r="E14" s="51">
        <f t="shared" si="1"/>
        <v>-1601114.96</v>
      </c>
      <c r="F14" s="1"/>
    </row>
    <row r="15" spans="2:6" ht="15.75" x14ac:dyDescent="0.25">
      <c r="B15" s="49" t="s">
        <v>14</v>
      </c>
      <c r="C15" s="99">
        <f>'1 Multas arrecadadas'!C15</f>
        <v>2246837.46</v>
      </c>
      <c r="D15" s="50">
        <v>3650686.46</v>
      </c>
      <c r="E15" s="51">
        <f t="shared" ref="E15:E16" si="2">C15-D15</f>
        <v>-1403849</v>
      </c>
      <c r="F15" s="1"/>
    </row>
    <row r="16" spans="2:6" ht="15.75" x14ac:dyDescent="0.25">
      <c r="B16" s="49" t="s">
        <v>15</v>
      </c>
      <c r="C16" s="99">
        <f>'1 Multas arrecadadas'!C16</f>
        <v>2645801.1800000002</v>
      </c>
      <c r="D16" s="50">
        <v>1627021.6500000001</v>
      </c>
      <c r="E16" s="51">
        <f t="shared" si="2"/>
        <v>1018779.53</v>
      </c>
      <c r="F16" s="1"/>
    </row>
    <row r="17" spans="2:6" ht="15.75" x14ac:dyDescent="0.25">
      <c r="B17" s="58" t="s">
        <v>16</v>
      </c>
      <c r="C17" s="59">
        <f t="shared" ref="C17" si="3">SUM(C5:C16)</f>
        <v>26589385.109999999</v>
      </c>
      <c r="D17" s="189">
        <f>SUM(D5:D16)</f>
        <v>40161629.770000003</v>
      </c>
      <c r="E17" s="59">
        <f>SUM(E5:E16)</f>
        <v>-13572244.660000002</v>
      </c>
      <c r="F17" s="1"/>
    </row>
    <row r="18" spans="2:6" ht="15.75" x14ac:dyDescent="0.25">
      <c r="B18" s="185"/>
      <c r="C18" s="186"/>
      <c r="D18" s="187"/>
      <c r="E18" s="188"/>
    </row>
    <row r="19" spans="2:6" ht="15.75" x14ac:dyDescent="0.25">
      <c r="B19" s="168" t="s">
        <v>82</v>
      </c>
      <c r="C19" s="168"/>
      <c r="D19" s="52">
        <f>D17</f>
        <v>40161629.770000003</v>
      </c>
      <c r="E19" s="53">
        <f>E20+E21</f>
        <v>1</v>
      </c>
    </row>
    <row r="20" spans="2:6" ht="15.75" x14ac:dyDescent="0.25">
      <c r="B20" s="169" t="s">
        <v>83</v>
      </c>
      <c r="C20" s="169"/>
      <c r="D20" s="39">
        <f>C17</f>
        <v>26589385.109999999</v>
      </c>
      <c r="E20" s="40">
        <f>D20/D19</f>
        <v>0.66205941497577814</v>
      </c>
    </row>
    <row r="21" spans="2:6" ht="15.75" x14ac:dyDescent="0.25">
      <c r="B21" s="170" t="s">
        <v>84</v>
      </c>
      <c r="C21" s="170"/>
      <c r="D21" s="41">
        <f>D19-D20</f>
        <v>13572244.660000004</v>
      </c>
      <c r="E21" s="40">
        <f>D21/D19</f>
        <v>0.33794058502422181</v>
      </c>
    </row>
    <row r="22" spans="2:6" ht="15.75" x14ac:dyDescent="0.25">
      <c r="B22" s="4"/>
      <c r="C22" s="4"/>
      <c r="D22" s="4"/>
      <c r="E22" s="4"/>
    </row>
    <row r="23" spans="2:6" x14ac:dyDescent="0.25">
      <c r="B23" s="171" t="s">
        <v>140</v>
      </c>
      <c r="C23" s="171"/>
      <c r="D23" s="171"/>
      <c r="E23" s="171"/>
    </row>
    <row r="24" spans="2:6" x14ac:dyDescent="0.25">
      <c r="B24" s="171"/>
      <c r="C24" s="171"/>
      <c r="D24" s="171"/>
      <c r="E24" s="171"/>
    </row>
    <row r="25" spans="2:6" x14ac:dyDescent="0.25">
      <c r="B25" s="171"/>
      <c r="C25" s="171"/>
      <c r="D25" s="171"/>
      <c r="E25" s="171"/>
    </row>
    <row r="26" spans="2:6" x14ac:dyDescent="0.25">
      <c r="B26" s="171"/>
      <c r="C26" s="171"/>
      <c r="D26" s="171"/>
      <c r="E26" s="171"/>
    </row>
    <row r="27" spans="2:6" x14ac:dyDescent="0.25">
      <c r="B27" s="171"/>
      <c r="C27" s="171"/>
      <c r="D27" s="171"/>
      <c r="E27" s="171"/>
    </row>
    <row r="28" spans="2:6" x14ac:dyDescent="0.25">
      <c r="B28" s="171"/>
      <c r="C28" s="171"/>
      <c r="D28" s="171"/>
      <c r="E28" s="171"/>
    </row>
    <row r="29" spans="2:6" x14ac:dyDescent="0.25">
      <c r="B29" s="100"/>
      <c r="C29" s="100"/>
      <c r="D29" s="100"/>
      <c r="E29" s="100"/>
    </row>
    <row r="30" spans="2:6" ht="14.45" customHeight="1" x14ac:dyDescent="0.25">
      <c r="B30" s="104" t="s">
        <v>117</v>
      </c>
      <c r="C30" s="104"/>
      <c r="D30" s="104"/>
      <c r="E30" s="104"/>
    </row>
    <row r="31" spans="2:6" x14ac:dyDescent="0.25">
      <c r="B31" s="42" t="s">
        <v>86</v>
      </c>
      <c r="C31" s="42"/>
      <c r="D31" s="42"/>
      <c r="E31" s="42"/>
    </row>
    <row r="32" spans="2:6" x14ac:dyDescent="0.25">
      <c r="B32" s="105" t="s">
        <v>126</v>
      </c>
      <c r="C32" s="42"/>
      <c r="D32" s="42"/>
      <c r="E32" s="43"/>
    </row>
    <row r="33" spans="1:6" ht="14.45" customHeight="1" x14ac:dyDescent="0.25">
      <c r="B33" s="128" t="s">
        <v>85</v>
      </c>
      <c r="C33" s="128"/>
      <c r="D33" s="128"/>
      <c r="E33" s="128"/>
    </row>
    <row r="34" spans="1:6" x14ac:dyDescent="0.25">
      <c r="B34" s="42" t="s">
        <v>118</v>
      </c>
      <c r="C34" s="47"/>
      <c r="D34" s="47"/>
      <c r="E34" s="47"/>
    </row>
    <row r="35" spans="1:6" x14ac:dyDescent="0.25">
      <c r="B35" s="47"/>
      <c r="C35" s="47"/>
      <c r="D35" s="47"/>
      <c r="E35" s="47"/>
    </row>
    <row r="36" spans="1:6" x14ac:dyDescent="0.25">
      <c r="B36" s="47"/>
      <c r="C36" s="47"/>
      <c r="D36" s="47"/>
      <c r="E36" s="47"/>
    </row>
    <row r="37" spans="1:6" ht="15.75" x14ac:dyDescent="0.25">
      <c r="B37" s="184" t="s">
        <v>137</v>
      </c>
      <c r="C37" s="184"/>
      <c r="D37" s="3"/>
      <c r="E37" s="1"/>
    </row>
    <row r="38" spans="1:6" ht="16.899999999999999" customHeight="1" x14ac:dyDescent="0.25">
      <c r="B38" s="125"/>
      <c r="C38" s="125"/>
      <c r="F38" s="2"/>
    </row>
    <row r="39" spans="1:6" ht="15.75" customHeight="1" x14ac:dyDescent="0.25">
      <c r="B39" s="123" t="s">
        <v>139</v>
      </c>
      <c r="C39" s="123"/>
      <c r="D39" s="123"/>
      <c r="E39" s="123"/>
      <c r="F39" s="2"/>
    </row>
    <row r="40" spans="1:6" x14ac:dyDescent="0.25">
      <c r="B40" s="64" t="s">
        <v>87</v>
      </c>
      <c r="C40" s="64"/>
      <c r="D40" s="64"/>
      <c r="E40" s="64"/>
    </row>
    <row r="41" spans="1:6" x14ac:dyDescent="0.25">
      <c r="B41" s="167" t="s">
        <v>93</v>
      </c>
      <c r="C41" s="167"/>
      <c r="D41" s="167"/>
      <c r="E41" s="167"/>
    </row>
    <row r="42" spans="1:6" ht="15.75" x14ac:dyDescent="0.25">
      <c r="B42" s="62"/>
      <c r="C42" s="62"/>
      <c r="D42" s="62"/>
      <c r="E42" s="62"/>
    </row>
    <row r="43" spans="1:6" x14ac:dyDescent="0.25">
      <c r="B43" s="46"/>
      <c r="C43" s="46"/>
      <c r="D43" s="46"/>
      <c r="E43" s="46"/>
    </row>
    <row r="44" spans="1:6" x14ac:dyDescent="0.25">
      <c r="A44" s="42"/>
      <c r="B44" s="46"/>
      <c r="C44" s="46"/>
      <c r="D44" s="46"/>
      <c r="E44" s="46"/>
    </row>
    <row r="46" spans="1:6" x14ac:dyDescent="0.25">
      <c r="A46" s="42"/>
    </row>
  </sheetData>
  <mergeCells count="11">
    <mergeCell ref="B33:E33"/>
    <mergeCell ref="B41:E41"/>
    <mergeCell ref="B1:E1"/>
    <mergeCell ref="B2:E2"/>
    <mergeCell ref="B19:C19"/>
    <mergeCell ref="B20:C20"/>
    <mergeCell ref="B21:C21"/>
    <mergeCell ref="B23:E28"/>
    <mergeCell ref="B37:C37"/>
    <mergeCell ref="B38:C38"/>
    <mergeCell ref="B39:E39"/>
  </mergeCells>
  <pageMargins left="0.511811024" right="0.511811024" top="1.4475" bottom="1.3125" header="0.31496062000000002" footer="0.31496062000000002"/>
  <pageSetup paperSize="9" scale="90" orientation="portrait" r:id="rId1"/>
  <headerFooter>
    <oddHeader>&amp;C&amp;G</oddHeader>
    <oddFooter>&amp;C&amp;G</oddFooter>
  </headerFooter>
  <ignoredErrors>
    <ignoredError sqref="D5:D16" calculatedColumn="1"/>
  </ignoredErrors>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1 Multas arrecadadas</vt:lpstr>
      <vt:lpstr>2 Desp. Fornecedores</vt:lpstr>
      <vt:lpstr>3 Receitas - Despesas</vt:lpstr>
      <vt:lpstr>'2 Desp. Fornecedores'!Area_de_impressao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kezia.souza</dc:creator>
  <cp:lastModifiedBy>Herbison.Damasceno</cp:lastModifiedBy>
  <cp:lastPrinted>2025-06-25T18:56:44Z</cp:lastPrinted>
  <dcterms:created xsi:type="dcterms:W3CDTF">2019-04-04T15:12:02Z</dcterms:created>
  <dcterms:modified xsi:type="dcterms:W3CDTF">2025-06-25T18:56:52Z</dcterms:modified>
</cp:coreProperties>
</file>