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730" windowHeight="11535" activeTab="2"/>
  </bookViews>
  <sheets>
    <sheet name="1 Multas arrecadadas" sheetId="1" r:id="rId1"/>
    <sheet name="2 Desp. Fornecedores" sheetId="2" r:id="rId2"/>
    <sheet name="3 Receitas - Despesas" sheetId="3" r:id="rId3"/>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5" i="3" l="1"/>
  <c r="D14" i="3"/>
  <c r="D10" i="3"/>
  <c r="D8" i="3"/>
  <c r="D7" i="3"/>
  <c r="D6" i="3"/>
  <c r="D5" i="3"/>
  <c r="I31" i="2" l="1"/>
  <c r="T27" i="2"/>
  <c r="U27" i="2" s="1"/>
  <c r="T26" i="2"/>
  <c r="I27" i="2"/>
  <c r="I13" i="2" l="1"/>
  <c r="C11" i="3" l="1"/>
  <c r="D35" i="2" l="1"/>
  <c r="E35" i="2"/>
  <c r="F35" i="2"/>
  <c r="G35" i="2"/>
  <c r="H35" i="2"/>
  <c r="C35" i="2"/>
  <c r="C6" i="3" l="1"/>
  <c r="Q35" i="2" l="1"/>
  <c r="Q36" i="2" s="1"/>
  <c r="R35" i="2"/>
  <c r="R36" i="2" s="1"/>
  <c r="S35" i="2"/>
  <c r="C5" i="3"/>
  <c r="S36" i="2" l="1"/>
  <c r="D16" i="3" s="1"/>
  <c r="C7" i="3"/>
  <c r="C8" i="3"/>
  <c r="C9" i="3"/>
  <c r="C10" i="3"/>
  <c r="C12" i="3"/>
  <c r="C13" i="3"/>
  <c r="C14" i="3"/>
  <c r="C15" i="3"/>
  <c r="C16" i="3"/>
  <c r="C17" i="3" l="1"/>
  <c r="I30" i="2"/>
  <c r="O35" i="2" l="1"/>
  <c r="P35" i="2"/>
  <c r="N35" i="2"/>
  <c r="U29" i="2"/>
  <c r="T33" i="2"/>
  <c r="T30" i="2"/>
  <c r="U30" i="2" s="1"/>
  <c r="T31" i="2"/>
  <c r="T32" i="2"/>
  <c r="T19" i="2"/>
  <c r="T20" i="2"/>
  <c r="T21" i="2"/>
  <c r="T22" i="2"/>
  <c r="T23" i="2"/>
  <c r="T24" i="2"/>
  <c r="T25" i="2"/>
  <c r="T28" i="2"/>
  <c r="T4" i="2"/>
  <c r="T5" i="2"/>
  <c r="T6" i="2"/>
  <c r="T7" i="2"/>
  <c r="T8" i="2"/>
  <c r="T9" i="2"/>
  <c r="T10" i="2"/>
  <c r="T11" i="2"/>
  <c r="T12" i="2"/>
  <c r="T13" i="2"/>
  <c r="T14" i="2"/>
  <c r="T15" i="2"/>
  <c r="T17" i="2"/>
  <c r="T18" i="2"/>
  <c r="T3" i="2"/>
  <c r="T35" i="2" l="1"/>
  <c r="T34" i="2" s="1"/>
  <c r="P36" i="2"/>
  <c r="D13" i="3" s="1"/>
  <c r="O36" i="2"/>
  <c r="D12" i="3" s="1"/>
  <c r="N36" i="2"/>
  <c r="D11" i="3" s="1"/>
  <c r="C36" i="2"/>
  <c r="T36" i="2" l="1"/>
  <c r="I12" i="2"/>
  <c r="U12" i="2" s="1"/>
  <c r="I21" i="2"/>
  <c r="U21" i="2" s="1"/>
  <c r="I22" i="2"/>
  <c r="U22" i="2" s="1"/>
  <c r="I28" i="2" l="1"/>
  <c r="U28" i="2" s="1"/>
  <c r="C17" i="1" l="1"/>
  <c r="E12" i="3" l="1"/>
  <c r="F36" i="2"/>
  <c r="D36" i="2"/>
  <c r="E6" i="3" s="1"/>
  <c r="E14" i="3" l="1"/>
  <c r="G36" i="2"/>
  <c r="H36" i="2"/>
  <c r="E10" i="3" s="1"/>
  <c r="E36" i="2"/>
  <c r="E7" i="3" s="1"/>
  <c r="D5" i="1"/>
  <c r="D6" i="1" s="1"/>
  <c r="D7" i="1" s="1"/>
  <c r="D8" i="1" s="1"/>
  <c r="U13" i="2"/>
  <c r="I14" i="2"/>
  <c r="U14" i="2" s="1"/>
  <c r="I10" i="2"/>
  <c r="U10" i="2" s="1"/>
  <c r="I9" i="2"/>
  <c r="U9" i="2" s="1"/>
  <c r="I32" i="2"/>
  <c r="U32" i="2" s="1"/>
  <c r="U31" i="2"/>
  <c r="I26" i="2"/>
  <c r="I24" i="2"/>
  <c r="U24" i="2" s="1"/>
  <c r="I23" i="2"/>
  <c r="U23" i="2" s="1"/>
  <c r="I20" i="2"/>
  <c r="U20" i="2" s="1"/>
  <c r="I19" i="2"/>
  <c r="U19" i="2" s="1"/>
  <c r="I18" i="2"/>
  <c r="U18" i="2" s="1"/>
  <c r="I4" i="2"/>
  <c r="U4" i="2" s="1"/>
  <c r="I5" i="2"/>
  <c r="U5" i="2" s="1"/>
  <c r="I6" i="2"/>
  <c r="U6" i="2" s="1"/>
  <c r="I7" i="2"/>
  <c r="U7" i="2" s="1"/>
  <c r="I8" i="2"/>
  <c r="U8" i="2" s="1"/>
  <c r="I3" i="2"/>
  <c r="U3" i="2" s="1"/>
  <c r="U26" i="2" l="1"/>
  <c r="U35" i="2" s="1"/>
  <c r="U36" i="2" s="1"/>
  <c r="I35" i="2"/>
  <c r="D9" i="3"/>
  <c r="D17" i="3" s="1"/>
  <c r="D20" i="3"/>
  <c r="D9" i="1"/>
  <c r="D10" i="1" s="1"/>
  <c r="D11" i="1" s="1"/>
  <c r="E9" i="3" l="1"/>
  <c r="D12" i="1"/>
  <c r="D13" i="1" s="1"/>
  <c r="D14" i="1" l="1"/>
  <c r="D15" i="1" s="1"/>
  <c r="D16" i="1" s="1"/>
  <c r="D17" i="1" s="1"/>
  <c r="I25" i="2"/>
  <c r="U25" i="2" s="1"/>
  <c r="I11" i="2"/>
  <c r="U11" i="2" s="1"/>
  <c r="I17" i="2" l="1"/>
  <c r="U17" i="2" s="1"/>
  <c r="I15" i="2"/>
  <c r="U15" i="2" s="1"/>
  <c r="E8" i="3"/>
  <c r="E5" i="3" l="1"/>
  <c r="E11" i="3" l="1"/>
  <c r="E16" i="3"/>
  <c r="E13" i="3"/>
  <c r="E15" i="3" l="1"/>
  <c r="D19" i="3"/>
  <c r="E20" i="3" s="1"/>
  <c r="I33" i="2"/>
  <c r="I34" i="2" l="1"/>
  <c r="U33" i="2"/>
  <c r="E17" i="3"/>
  <c r="U34" i="2" l="1"/>
  <c r="I36" i="2"/>
  <c r="D21" i="3"/>
  <c r="E21" i="3" s="1"/>
  <c r="E19" i="3" l="1"/>
</calcChain>
</file>

<file path=xl/sharedStrings.xml><?xml version="1.0" encoding="utf-8"?>
<sst xmlns="http://schemas.openxmlformats.org/spreadsheetml/2006/main" count="313" uniqueCount="144">
  <si>
    <t>MULTAS ARRECADADAS</t>
  </si>
  <si>
    <t>Mês/Ano</t>
  </si>
  <si>
    <t>Arrecadação R$</t>
  </si>
  <si>
    <t>Valor Acumulado R$</t>
  </si>
  <si>
    <t>JANEIRO</t>
  </si>
  <si>
    <t>FEVEREIRO</t>
  </si>
  <si>
    <t>MARÇO</t>
  </si>
  <si>
    <t>ABRIL</t>
  </si>
  <si>
    <t>MAIO</t>
  </si>
  <si>
    <t>JUNHO</t>
  </si>
  <si>
    <t>JULHO</t>
  </si>
  <si>
    <t>AGOSTO</t>
  </si>
  <si>
    <t>SETEMBRO</t>
  </si>
  <si>
    <t>OUTUBRO</t>
  </si>
  <si>
    <t>NOVEMBRO</t>
  </si>
  <si>
    <t>DEZEMBRO</t>
  </si>
  <si>
    <t>TOTAL</t>
  </si>
  <si>
    <t>COMPARATIVO MENSAL DAS MULTAS ARRECADADAS E DESPESAS</t>
  </si>
  <si>
    <t>ARRECADAÇÃO - DESPESAS</t>
  </si>
  <si>
    <t xml:space="preserve"> DESPESAS - APLICAÇÃO DA RECEITA ARRECADADA COM MULTAS DE TRÂSITO</t>
  </si>
  <si>
    <t>Destinação</t>
  </si>
  <si>
    <t>Fornecedor</t>
  </si>
  <si>
    <t xml:space="preserve">Janeiro </t>
  </si>
  <si>
    <t>Fevereiro</t>
  </si>
  <si>
    <t>Março</t>
  </si>
  <si>
    <t>Abril</t>
  </si>
  <si>
    <t>Maio</t>
  </si>
  <si>
    <t>Junho</t>
  </si>
  <si>
    <t>Julho</t>
  </si>
  <si>
    <t>Agosto</t>
  </si>
  <si>
    <t>Setembro</t>
  </si>
  <si>
    <t>Outubro</t>
  </si>
  <si>
    <t>Novembro</t>
  </si>
  <si>
    <t>Dezembro</t>
  </si>
  <si>
    <t>Obs</t>
  </si>
  <si>
    <t xml:space="preserve">1. Sinalização                  </t>
  </si>
  <si>
    <t>Artigo: 3º</t>
  </si>
  <si>
    <t xml:space="preserve">    1.1 Painéis eletrônicos</t>
  </si>
  <si>
    <t xml:space="preserve">    1.2 Sinalização de ruas</t>
  </si>
  <si>
    <t>Artigo:  4º,  X</t>
  </si>
  <si>
    <t>2. Engenharia de Campo</t>
  </si>
  <si>
    <t>Artigo 7º</t>
  </si>
  <si>
    <t xml:space="preserve">    2.1 Iluminação de Ponte</t>
  </si>
  <si>
    <t>3. Policiamento e Fiscalização</t>
  </si>
  <si>
    <t>Artigo 9º</t>
  </si>
  <si>
    <t xml:space="preserve">    3.1 Aquisição e ou locação de imóvel para guarda de veículos removidos</t>
  </si>
  <si>
    <t xml:space="preserve"> Locação de imóvel para guarda de veículos removidos.</t>
  </si>
  <si>
    <t>Artigo 10º, IV</t>
  </si>
  <si>
    <t xml:space="preserve">    3.2 Aquisição, locação, manutenção e aferição de etilômetro.</t>
  </si>
  <si>
    <t>Artigo 10º, VII</t>
  </si>
  <si>
    <t xml:space="preserve">    3.5 Construção, manutenção, conservação e funcionamento de centros descentralizados de controle operacional de trânsito, postos de fiscalização e policiamento e monitoramento viário.</t>
  </si>
  <si>
    <t xml:space="preserve">    3.6 Aquisição, locação, manutenção e configuração de talão eletrônico.</t>
  </si>
  <si>
    <t>Artigo 10º, XVI</t>
  </si>
  <si>
    <t xml:space="preserve">    3.7 Diárias e locomoção dos agentes de trânsito em operações de policiamento e fiscalização.</t>
  </si>
  <si>
    <t>Artigo 10º, XVIII</t>
  </si>
  <si>
    <t xml:space="preserve">    3.8 Uniformes e acessórios para agentes de trânsito e agentes da autoridade de trânsito.</t>
  </si>
  <si>
    <t>Artigo 10º, XXI</t>
  </si>
  <si>
    <t xml:space="preserve">    3.10 Manutenção e abastecimento da frota operacional destinada ao policiamento e fiscalização de trânsito.</t>
  </si>
  <si>
    <t>4. Educação de trânsito</t>
  </si>
  <si>
    <t xml:space="preserve">    4.1 Material didático</t>
  </si>
  <si>
    <t xml:space="preserve">    4.2 Campanhas publicitárias e educativas de trânsito.</t>
  </si>
  <si>
    <t xml:space="preserve">    4.3 Cursos de qualificação para profissionais dos órgãos de trânsito</t>
  </si>
  <si>
    <t xml:space="preserve">    4.4 Distribuição de material educativo de trânsito.</t>
  </si>
  <si>
    <t xml:space="preserve">    4.5 Eventos educativos de trânsito.</t>
  </si>
  <si>
    <t xml:space="preserve">    4.6 Contratação de corpo técnico especializado para execução de cursos, ações e projetos educativos.</t>
  </si>
  <si>
    <t>Artigo 11º, XIV</t>
  </si>
  <si>
    <t>5. Contribuições</t>
  </si>
  <si>
    <t>Artigo 13º</t>
  </si>
  <si>
    <t xml:space="preserve">    5.1 Programa de Integração Social e de Formação do Patrimônio do Servidor Público - PIS/PASEP</t>
  </si>
  <si>
    <t>PIS/PASEP 1%</t>
  </si>
  <si>
    <t xml:space="preserve">TOTAL </t>
  </si>
  <si>
    <t>FOLHA DE PGTO - JARI</t>
  </si>
  <si>
    <t xml:space="preserve">    3.3 Aquisição e ou locação de veículos, viaturas e empilhadeira - motos, triciclos, quadriciclos, caminhões, reboques, microônibus, minivans, aeronaves - com instalações e ou equipamentos de policiamento e fiscalização</t>
  </si>
  <si>
    <t>Locação de Empilhadeira - Para transportar e alterar posicões dos veículos apreendidos pelo setor pelo setor operacional do DETRAN.</t>
  </si>
  <si>
    <t>Aquisição de cones para sinalização de Trânsito.</t>
  </si>
  <si>
    <t>Contratação de serviços de locação de módulos de trabalhos temporários, destinado a atender as necessidades deste Departamento de Trânsito.</t>
  </si>
  <si>
    <t>Contratação para prestação de serviços de uso de solução de talão eletrônico de multas em plataforma Android para atender as necessidades deste Departamento de Trânsito.</t>
  </si>
  <si>
    <t>Serv processamento de dados diário sistemas Controle Infrações de Trãnsito-SCIT, Controle Veículos, Multas, e Talonários-CVMT- integrando-se ao RENAVAM, Carteira Nacional de Habilitação-SCNH, integrando-se ao RENACH e Controle de Frota de Veículos</t>
  </si>
  <si>
    <t>Contratação de serviço de locação e positivação de réplicas de 7 metros de altura (Lote 2), adesivo da campanha em vigor.</t>
  </si>
  <si>
    <t>Contratação de serviço de locação e positivação de balão publicitário, tipo blim (Lote 1), adesivo da campanha em vigor.</t>
  </si>
  <si>
    <t xml:space="preserve">                                                                </t>
  </si>
  <si>
    <t>203- Recursos vinculados ao Trânsito = Multas de Trânsito nos termos do Art. Nº 320 da Lei nº 9.503/1997.0</t>
  </si>
  <si>
    <t>Despesa R$</t>
  </si>
  <si>
    <t>FOLHA DE PGTO - CETRAN</t>
  </si>
  <si>
    <t>TOTAL GERAL</t>
  </si>
  <si>
    <t>TOTAL + PIS/PASEP</t>
  </si>
  <si>
    <t>Total das Despesas</t>
  </si>
  <si>
    <t>Aplicação da receita com Multas</t>
  </si>
  <si>
    <t>Aplicação de outras receitas</t>
  </si>
  <si>
    <t>Lei Estadual nº 5.371, de 05 de janeiro de 2021.</t>
  </si>
  <si>
    <t>Base legal: Artigo 320 da Lei nº 9.503/1997 - Código de Trânsito Brasileiro</t>
  </si>
  <si>
    <t xml:space="preserve">Supervisionado pelo Contador Hérbison da Silva Damasceno </t>
  </si>
  <si>
    <t>Supervisionado pelo contador Hérbison da Silva Damasceno</t>
  </si>
  <si>
    <t xml:space="preserve">Informações basedas através do Regime de Caixa. </t>
  </si>
  <si>
    <t>Setor: Gerência de  Contabilidade e Arrecadação.</t>
  </si>
  <si>
    <t>Contrat. para prest. de serviços em criar, produzir, desenvolver e realizar ativ. teatrais como ferram. para a promoção de ações educat. de trânsito nas instit. escolares no município de Manaus e eventos programados pelo Detran.</t>
  </si>
  <si>
    <t xml:space="preserve">    3.4 Manutenção, conserv.e funcion. da Junta Administrat. de Recursos de Infração - Jari, do Conselho Estadual de Trânsito - CETRAN e do Cons. de Trânsito do Distrito Federal -CONTRADIFE.</t>
  </si>
  <si>
    <t>Setor: Gerência de Contabilidade e Arrecadação.</t>
  </si>
  <si>
    <t xml:space="preserve">Fonte: Relatório de multas arrecadadas em 27/12/22 </t>
  </si>
  <si>
    <t>Exercício: 2023</t>
  </si>
  <si>
    <t>Artigo:  3º, VIII,</t>
  </si>
  <si>
    <t>Artigo 7º; §3º, VII</t>
  </si>
  <si>
    <t>Artigo 10º, X</t>
  </si>
  <si>
    <t>Serviço de locação de veículos e equipamentos rodoviários para a realização dos serviços de remoções, rebocamentos e guinchamentos de veículos leves e médios, com fornecimento de motoristas e ajudantes.</t>
  </si>
  <si>
    <t>Artigo 10º, XIV</t>
  </si>
  <si>
    <t>Artigo 10º, XX</t>
  </si>
  <si>
    <t xml:space="preserve">    3.9 Implementação, informatização e manutenção de sistemas informatizados para processamento de multas de trânsito e demais procedimentos relativos.</t>
  </si>
  <si>
    <t>Artigo 10º, XIII</t>
  </si>
  <si>
    <t>Artigo 11º</t>
  </si>
  <si>
    <t>Artigo 12º, I</t>
  </si>
  <si>
    <t xml:space="preserve">Artigo 12º, VIII                                                                                                                                                                                                                                                                         </t>
  </si>
  <si>
    <t>Artigo 12º, IX</t>
  </si>
  <si>
    <t>Artigo 12º, X</t>
  </si>
  <si>
    <t>Artigo 12º, XIV</t>
  </si>
  <si>
    <t>WF CONTROL - CT: 021/2018</t>
  </si>
  <si>
    <r>
      <t xml:space="preserve">GUIMARÃES FERN - CT: </t>
    </r>
    <r>
      <rPr>
        <sz val="9"/>
        <rFont val="Times"/>
        <family val="1"/>
      </rPr>
      <t>082/2022</t>
    </r>
  </si>
  <si>
    <r>
      <t>PRODAM - CT: 83</t>
    </r>
    <r>
      <rPr>
        <sz val="9"/>
        <rFont val="Times"/>
        <family val="1"/>
      </rPr>
      <t>/2022</t>
    </r>
  </si>
  <si>
    <t>SETA TRANSP - CT: 22/2018</t>
  </si>
  <si>
    <t>SERPRO-SNE - CT: 09/2019</t>
  </si>
  <si>
    <t>SERPRO-RADAR - CT: 09/2020</t>
  </si>
  <si>
    <t>-</t>
  </si>
  <si>
    <t>R$ 27.256,25          (01 a 15/03/2023)</t>
  </si>
  <si>
    <t>WF CONTROL - CT: 005/2017                          (Vigência: 14/03/2022 a 14/03/2023)</t>
  </si>
  <si>
    <t>Fonte: Balancete Analítico/Contratos-AFI-SEFAZ 2023</t>
  </si>
  <si>
    <t>Pasta: área de trabalho &gt; contabilidade&gt; Portal da Transparência &gt; Multas Arrecadadas e Despesas - 2023</t>
  </si>
  <si>
    <t>Manutenção, conservação e funcionamento da Junta Administrativa de Recursos de Infração - Jari,do Conselho Estadual de Trânsito - CETRAN e do Conselho de Trânsito do Distrito Federal - CONTRANDIFE.</t>
  </si>
  <si>
    <t>Os órgão e entidades de trânsito responsáveis pela arrecadação das multas de trânsito deverão observar a incidência da alíquota de 1%, sobre as multas de trânsito, prevista no artigo 8º, inciso III, da Lei nº 9.715, de 25 de novembro de 1998, que dispõe sobre as contribuições para os Programas de Integração Social e de Formação do Patrimônio do Servidor Público - PIS/PASEP.</t>
  </si>
  <si>
    <t>Serviço processamento de dados diário sistemas Controle Infrações de Trânsito - SCIT, Controle Veículos, Multas, e Talonários - CVMT - integrando-se ao RENAVAM, Carteira Nacional de Habilitação-SCNH, integrando-se ao RENACH e Controle de Frota de Veículos</t>
  </si>
  <si>
    <t>Fonte: Relatório de multas arrecadadas - Demonstrativo da Receita de Multas 2023 - Balancetes/Conta corrente - entradas</t>
  </si>
  <si>
    <t>Local: Doc setor 2023 - Portal da Transparência - Multas Arrecadadas.</t>
  </si>
  <si>
    <t xml:space="preserve">Elaborado por Aline Karolyne Lobo Pereira
</t>
  </si>
  <si>
    <t>OBS.: Comprovantes disponíveis para consulta no setor de contabilidade.</t>
  </si>
  <si>
    <t>Resolução CONTRAN nº 875/2021:</t>
  </si>
  <si>
    <t>MA PUBLIC. E SERV - CT: 012/2018</t>
  </si>
  <si>
    <t>THERA PUBLIC. LTDA</t>
  </si>
  <si>
    <t>FOB LOCAÇÃO - CT: 013/2018 (Vigência: 01/06/2022 a 01/06/2023)</t>
  </si>
  <si>
    <t>ELEC IND. MEDICAO LTDA</t>
  </si>
  <si>
    <t>H. CRITIANE S. DA SILVA</t>
  </si>
  <si>
    <t>SERVCAR DIESEL LTDA/ ME</t>
  </si>
  <si>
    <t>A. T. CORREA</t>
  </si>
  <si>
    <t>Manaus, 25 de janeiro de 2024.</t>
  </si>
  <si>
    <t>Manaus - AM, 25 de janeiro de 2024.</t>
  </si>
  <si>
    <t>Resolução CONTRAN nº 875/2021.</t>
  </si>
  <si>
    <r>
      <t>Do total das despesas com sinalização, engenharia de tráfego, de campo, policiamento, fiscalização, educação de trânsito e contribuições, 22,62</t>
    </r>
    <r>
      <rPr>
        <b/>
        <sz val="11"/>
        <color rgb="FF000000"/>
        <rFont val="Calibri"/>
        <family val="2"/>
        <scheme val="minor"/>
      </rPr>
      <t>% (vinte e dois vírgula sessenta e dois por cento)</t>
    </r>
    <r>
      <rPr>
        <sz val="11"/>
        <color rgb="FF000000"/>
        <rFont val="Calibri"/>
        <family val="2"/>
        <scheme val="minor"/>
      </rPr>
      <t xml:space="preserve"> foram pagos com recursos arrecadados com Multas de Trânsito e 77,38</t>
    </r>
    <r>
      <rPr>
        <b/>
        <sz val="11"/>
        <color rgb="FF000000"/>
        <rFont val="Calibri"/>
        <family val="2"/>
        <scheme val="minor"/>
      </rPr>
      <t>% (setenta e sete vírgula trinta e oito por cento)</t>
    </r>
    <r>
      <rPr>
        <sz val="11"/>
        <color rgb="FF000000"/>
        <rFont val="Calibri"/>
        <family val="2"/>
        <scheme val="minor"/>
      </rPr>
      <t>, foram pagos com outros recursos do DETRAN-AM.</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</si>
</sst>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R$&quot;\ * #,##0.00_-;\-&quot;R$&quot;\ * #,##0.00_-;_-&quot;R$&quot;\ * &quot;-&quot;??_-;_-@_-"/>
    <numFmt numFmtId="43" formatCode="_-* #,##0.00_-;\-* #,##0.00_-;_-* &quot;-&quot;??_-;_-@_-"/>
  </numFmts>
  <fonts count="21"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8"/>
      <color theme="1"/>
      <name val="Calibri"/>
      <family val="2"/>
      <scheme val="minor"/>
    </font>
    <font>
      <b/>
      <sz val="9"/>
      <color theme="1"/>
      <name val="Times"/>
      <family val="1"/>
    </font>
    <font>
      <sz val="9"/>
      <color theme="1"/>
      <name val="Times"/>
      <family val="1"/>
    </font>
    <font>
      <b/>
      <sz val="12"/>
      <color theme="1"/>
      <name val="Times"/>
      <family val="1"/>
    </font>
    <font>
      <sz val="9"/>
      <color rgb="FFFF0000"/>
      <name val="Times"/>
      <family val="1"/>
    </font>
    <font>
      <sz val="10"/>
      <color theme="1"/>
      <name val="Calibri"/>
      <family val="2"/>
      <scheme val="minor"/>
    </font>
    <font>
      <sz val="12"/>
      <name val="Calibri"/>
      <family val="2"/>
      <scheme val="minor"/>
    </font>
    <font>
      <sz val="11"/>
      <color rgb="FF000000"/>
      <name val="Calibri"/>
      <family val="2"/>
      <scheme val="minor"/>
    </font>
    <font>
      <b/>
      <sz val="11"/>
      <color rgb="FF000000"/>
      <name val="Calibri"/>
      <family val="2"/>
      <scheme val="minor"/>
    </font>
    <font>
      <sz val="8"/>
      <color rgb="FF000000"/>
      <name val="Calibri"/>
      <family val="2"/>
      <scheme val="minor"/>
    </font>
    <font>
      <b/>
      <sz val="12"/>
      <color theme="1" tint="4.9989318521683403E-2"/>
      <name val="Calibri"/>
      <family val="2"/>
      <scheme val="minor"/>
    </font>
    <font>
      <sz val="12"/>
      <color rgb="FF000000"/>
      <name val="Calibri"/>
      <family val="2"/>
      <scheme val="minor"/>
    </font>
    <font>
      <sz val="9"/>
      <color theme="1"/>
      <name val="Calibri"/>
      <family val="2"/>
      <scheme val="minor"/>
    </font>
    <font>
      <sz val="9"/>
      <name val="Times"/>
      <family val="1"/>
    </font>
    <font>
      <b/>
      <sz val="8"/>
      <color rgb="FF000000"/>
      <name val="Calibri"/>
      <family val="2"/>
      <scheme val="minor"/>
    </font>
    <font>
      <b/>
      <sz val="8"/>
      <color theme="1"/>
      <name val="Calibri"/>
      <family val="2"/>
      <scheme val="minor"/>
    </font>
  </fonts>
  <fills count="6">
    <fill>
      <patternFill patternType="none"/>
    </fill>
    <fill>
      <patternFill patternType="gray125"/>
    </fill>
    <fill>
      <patternFill patternType="solid">
        <fgColor theme="6" tint="-0.249977111117893"/>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86">
    <xf numFmtId="0" fontId="0" fillId="0" borderId="0" xfId="0"/>
    <xf numFmtId="0" fontId="2" fillId="0" borderId="0" xfId="0" applyFont="1"/>
    <xf numFmtId="49" fontId="2" fillId="0" borderId="0" xfId="0" applyNumberFormat="1" applyFont="1" applyAlignment="1">
      <alignment horizontal="center"/>
    </xf>
    <xf numFmtId="43" fontId="2" fillId="0" borderId="0" xfId="1" applyFont="1"/>
    <xf numFmtId="0" fontId="3" fillId="0" borderId="0" xfId="0" applyFont="1" applyAlignment="1">
      <alignment horizontal="center"/>
    </xf>
    <xf numFmtId="43" fontId="2" fillId="0" borderId="0" xfId="1" applyFont="1" applyAlignment="1">
      <alignment horizontal="center"/>
    </xf>
    <xf numFmtId="44" fontId="2" fillId="0" borderId="0" xfId="0" applyNumberFormat="1" applyFont="1"/>
    <xf numFmtId="17" fontId="6" fillId="0" borderId="2" xfId="0" applyNumberFormat="1" applyFont="1" applyBorder="1"/>
    <xf numFmtId="49" fontId="6" fillId="0" borderId="1" xfId="0" applyNumberFormat="1" applyFont="1" applyBorder="1" applyAlignment="1">
      <alignment horizontal="left" vertical="center"/>
    </xf>
    <xf numFmtId="49" fontId="7" fillId="0" borderId="1" xfId="0" applyNumberFormat="1" applyFont="1" applyBorder="1" applyAlignment="1">
      <alignment horizontal="left" vertical="center"/>
    </xf>
    <xf numFmtId="44" fontId="7" fillId="0" borderId="1" xfId="1" applyNumberFormat="1" applyFont="1" applyFill="1" applyBorder="1" applyAlignment="1">
      <alignment horizontal="center" vertical="center"/>
    </xf>
    <xf numFmtId="0" fontId="7" fillId="0" borderId="0" xfId="0" applyFont="1"/>
    <xf numFmtId="49" fontId="7" fillId="0" borderId="1" xfId="0"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0" fontId="7" fillId="0" borderId="0" xfId="0" applyFont="1" applyAlignment="1">
      <alignment horizontal="right"/>
    </xf>
    <xf numFmtId="49" fontId="7" fillId="0" borderId="0" xfId="0" applyNumberFormat="1" applyFont="1" applyAlignment="1">
      <alignment horizontal="left" vertical="center"/>
    </xf>
    <xf numFmtId="49" fontId="7" fillId="0" borderId="0" xfId="0" applyNumberFormat="1" applyFont="1" applyAlignment="1">
      <alignment horizontal="left"/>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2" fillId="0" borderId="0" xfId="0" applyFont="1" applyAlignment="1">
      <alignment vertical="center"/>
    </xf>
    <xf numFmtId="0" fontId="7" fillId="0" borderId="0" xfId="0" applyFont="1" applyAlignment="1">
      <alignment horizontal="left"/>
    </xf>
    <xf numFmtId="0" fontId="0" fillId="0" borderId="0" xfId="0" applyAlignment="1">
      <alignment horizontal="left"/>
    </xf>
    <xf numFmtId="49" fontId="7" fillId="0" borderId="0" xfId="0" applyNumberFormat="1" applyFont="1" applyAlignment="1">
      <alignment horizontal="left" vertical="center" wrapText="1"/>
    </xf>
    <xf numFmtId="0" fontId="7" fillId="0" borderId="0" xfId="0" applyFont="1" applyAlignment="1">
      <alignment horizontal="left" vertical="center"/>
    </xf>
    <xf numFmtId="0" fontId="0" fillId="0" borderId="0" xfId="0"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horizontal="left"/>
    </xf>
    <xf numFmtId="0" fontId="7" fillId="0" borderId="1" xfId="0" applyFont="1" applyBorder="1" applyAlignment="1">
      <alignment horizontal="left" vertical="center"/>
    </xf>
    <xf numFmtId="0" fontId="7" fillId="0" borderId="1" xfId="0" applyFont="1" applyBorder="1" applyAlignment="1">
      <alignment horizontal="left" wrapText="1"/>
    </xf>
    <xf numFmtId="49" fontId="7" fillId="0" borderId="1" xfId="0" applyNumberFormat="1" applyFont="1" applyBorder="1" applyAlignment="1">
      <alignment vertical="center"/>
    </xf>
    <xf numFmtId="49" fontId="7" fillId="0" borderId="1" xfId="0" applyNumberFormat="1" applyFont="1" applyBorder="1" applyAlignment="1">
      <alignment vertical="center" wrapText="1"/>
    </xf>
    <xf numFmtId="49" fontId="6" fillId="0" borderId="1" xfId="0" applyNumberFormat="1" applyFont="1" applyBorder="1" applyAlignment="1">
      <alignment vertical="center" wrapText="1"/>
    </xf>
    <xf numFmtId="49" fontId="6" fillId="3" borderId="1" xfId="0" applyNumberFormat="1" applyFont="1" applyFill="1" applyBorder="1" applyAlignment="1">
      <alignment vertical="center"/>
    </xf>
    <xf numFmtId="49" fontId="7" fillId="3" borderId="1" xfId="0" applyNumberFormat="1" applyFont="1" applyFill="1" applyBorder="1" applyAlignment="1">
      <alignment vertical="center"/>
    </xf>
    <xf numFmtId="49" fontId="9" fillId="0" borderId="1" xfId="0" applyNumberFormat="1" applyFont="1" applyBorder="1" applyAlignment="1">
      <alignment vertical="center"/>
    </xf>
    <xf numFmtId="49" fontId="6" fillId="0" borderId="1" xfId="0" applyNumberFormat="1" applyFont="1" applyBorder="1" applyAlignment="1">
      <alignment vertical="center"/>
    </xf>
    <xf numFmtId="44" fontId="7" fillId="0" borderId="4" xfId="1" applyNumberFormat="1" applyFont="1" applyFill="1" applyBorder="1" applyAlignment="1">
      <alignment horizontal="right" vertical="center"/>
    </xf>
    <xf numFmtId="44" fontId="7" fillId="0" borderId="1" xfId="1" applyNumberFormat="1" applyFont="1" applyBorder="1" applyAlignment="1">
      <alignment horizontal="right" vertical="center"/>
    </xf>
    <xf numFmtId="44" fontId="7" fillId="0" borderId="1" xfId="1" applyNumberFormat="1" applyFont="1" applyFill="1" applyBorder="1" applyAlignment="1">
      <alignment horizontal="right" vertical="center"/>
    </xf>
    <xf numFmtId="44" fontId="7" fillId="0" borderId="1" xfId="0" applyNumberFormat="1" applyFont="1" applyBorder="1" applyAlignment="1">
      <alignment horizontal="right" vertical="center"/>
    </xf>
    <xf numFmtId="44" fontId="6" fillId="0" borderId="1" xfId="1" applyNumberFormat="1" applyFont="1" applyFill="1" applyBorder="1" applyAlignment="1">
      <alignment horizontal="right" vertical="center"/>
    </xf>
    <xf numFmtId="44" fontId="11" fillId="0" borderId="0" xfId="2" applyFont="1"/>
    <xf numFmtId="10" fontId="3" fillId="0" borderId="0" xfId="0" applyNumberFormat="1" applyFont="1" applyAlignment="1">
      <alignment horizontal="center"/>
    </xf>
    <xf numFmtId="44" fontId="11" fillId="0" borderId="0" xfId="2" applyFont="1" applyAlignment="1"/>
    <xf numFmtId="49" fontId="5" fillId="0" borderId="0" xfId="0" applyNumberFormat="1" applyFont="1" applyAlignment="1">
      <alignment horizontal="left" vertical="center"/>
    </xf>
    <xf numFmtId="0" fontId="5" fillId="0" borderId="0" xfId="0" applyFont="1"/>
    <xf numFmtId="49" fontId="2" fillId="0" borderId="0" xfId="0" applyNumberFormat="1" applyFont="1" applyAlignment="1">
      <alignment vertical="center"/>
    </xf>
    <xf numFmtId="49" fontId="10" fillId="0" borderId="0" xfId="0" applyNumberFormat="1" applyFont="1" applyAlignment="1">
      <alignment vertical="center"/>
    </xf>
    <xf numFmtId="0" fontId="14" fillId="0" borderId="0" xfId="0" applyFont="1" applyAlignment="1">
      <alignment vertical="justify" wrapText="1"/>
    </xf>
    <xf numFmtId="0" fontId="14" fillId="0" borderId="0" xfId="0" applyFont="1" applyAlignment="1">
      <alignment horizontal="left" vertical="justify" wrapText="1"/>
    </xf>
    <xf numFmtId="0" fontId="4" fillId="0" borderId="0" xfId="0" applyFont="1" applyAlignment="1">
      <alignment horizontal="center"/>
    </xf>
    <xf numFmtId="49" fontId="2" fillId="0" borderId="13" xfId="0" applyNumberFormat="1" applyFont="1" applyBorder="1" applyAlignment="1">
      <alignment horizontal="center"/>
    </xf>
    <xf numFmtId="44" fontId="2" fillId="0" borderId="9" xfId="1" applyNumberFormat="1" applyFont="1" applyBorder="1"/>
    <xf numFmtId="44" fontId="2" fillId="0" borderId="14" xfId="0" applyNumberFormat="1" applyFont="1" applyBorder="1"/>
    <xf numFmtId="44" fontId="15" fillId="4" borderId="2" xfId="2" applyFont="1" applyFill="1" applyBorder="1"/>
    <xf numFmtId="10" fontId="15" fillId="4" borderId="2" xfId="0" applyNumberFormat="1" applyFont="1" applyFill="1" applyBorder="1" applyAlignment="1">
      <alignment horizontal="center"/>
    </xf>
    <xf numFmtId="44" fontId="2" fillId="0" borderId="0" xfId="1" applyNumberFormat="1" applyFont="1" applyBorder="1"/>
    <xf numFmtId="49" fontId="3" fillId="0" borderId="0" xfId="0" applyNumberFormat="1" applyFont="1" applyAlignment="1">
      <alignment horizontal="center"/>
    </xf>
    <xf numFmtId="44" fontId="3" fillId="0" borderId="0" xfId="0" applyNumberFormat="1" applyFont="1"/>
    <xf numFmtId="0" fontId="15" fillId="4" borderId="0" xfId="0" applyFont="1" applyFill="1" applyAlignment="1">
      <alignment horizontal="center"/>
    </xf>
    <xf numFmtId="49" fontId="3" fillId="5" borderId="15" xfId="0" applyNumberFormat="1" applyFont="1" applyFill="1" applyBorder="1" applyAlignment="1">
      <alignment horizontal="center"/>
    </xf>
    <xf numFmtId="44" fontId="3" fillId="5" borderId="16" xfId="0" applyNumberFormat="1" applyFont="1" applyFill="1" applyBorder="1"/>
    <xf numFmtId="0" fontId="2" fillId="0" borderId="0" xfId="0" applyFont="1" applyAlignment="1">
      <alignment horizontal="left" vertical="center"/>
    </xf>
    <xf numFmtId="0" fontId="2" fillId="0" borderId="0" xfId="0" applyFont="1" applyAlignment="1">
      <alignment horizontal="center" vertical="center"/>
    </xf>
    <xf numFmtId="0" fontId="16" fillId="0" borderId="0" xfId="0" applyFont="1" applyAlignment="1">
      <alignment vertical="justify" wrapText="1"/>
    </xf>
    <xf numFmtId="49" fontId="2" fillId="0" borderId="0" xfId="0" applyNumberFormat="1" applyFont="1" applyAlignment="1">
      <alignment horizontal="left" vertical="center"/>
    </xf>
    <xf numFmtId="0" fontId="5" fillId="0" borderId="0" xfId="0" applyFont="1" applyAlignment="1">
      <alignment horizontal="left" vertical="center"/>
    </xf>
    <xf numFmtId="17" fontId="6" fillId="0" borderId="2" xfId="0" applyNumberFormat="1" applyFont="1" applyBorder="1" applyAlignment="1">
      <alignment horizontal="left"/>
    </xf>
    <xf numFmtId="44" fontId="7" fillId="0" borderId="1" xfId="0" applyNumberFormat="1" applyFont="1" applyBorder="1" applyAlignment="1">
      <alignment horizontal="left"/>
    </xf>
    <xf numFmtId="49" fontId="10" fillId="0" borderId="0" xfId="0" applyNumberFormat="1" applyFont="1" applyAlignment="1">
      <alignment horizontal="center" vertical="center"/>
    </xf>
    <xf numFmtId="49" fontId="7" fillId="3" borderId="1" xfId="0" applyNumberFormat="1" applyFont="1" applyFill="1" applyBorder="1" applyAlignment="1">
      <alignment vertical="center" wrapText="1"/>
    </xf>
    <xf numFmtId="17" fontId="6" fillId="0" borderId="2" xfId="0" applyNumberFormat="1" applyFont="1" applyBorder="1" applyAlignment="1">
      <alignment horizontal="left" vertical="center"/>
    </xf>
    <xf numFmtId="0" fontId="7" fillId="0" borderId="5" xfId="0" applyFont="1" applyBorder="1" applyAlignment="1">
      <alignment horizontal="left" vertical="center"/>
    </xf>
    <xf numFmtId="44" fontId="7" fillId="0" borderId="3" xfId="1" applyNumberFormat="1" applyFont="1" applyFill="1" applyBorder="1" applyAlignment="1">
      <alignment horizontal="right" vertical="center"/>
    </xf>
    <xf numFmtId="44" fontId="7" fillId="0" borderId="3" xfId="1" applyNumberFormat="1" applyFont="1" applyBorder="1" applyAlignment="1">
      <alignment horizontal="right" vertical="center"/>
    </xf>
    <xf numFmtId="44" fontId="7" fillId="0" borderId="5" xfId="1" applyNumberFormat="1" applyFont="1" applyBorder="1" applyAlignment="1">
      <alignment horizontal="right" vertical="center"/>
    </xf>
    <xf numFmtId="49" fontId="7" fillId="0" borderId="3" xfId="0" applyNumberFormat="1" applyFont="1" applyBorder="1" applyAlignment="1">
      <alignment horizontal="left" vertical="center" wrapText="1"/>
    </xf>
    <xf numFmtId="49" fontId="7" fillId="0" borderId="3" xfId="0" applyNumberFormat="1" applyFont="1" applyBorder="1" applyAlignment="1">
      <alignment vertical="center" wrapText="1"/>
    </xf>
    <xf numFmtId="44" fontId="7" fillId="0" borderId="3" xfId="1" applyNumberFormat="1" applyFont="1" applyFill="1" applyBorder="1" applyAlignment="1">
      <alignment horizontal="center" vertical="center"/>
    </xf>
    <xf numFmtId="49" fontId="7" fillId="0" borderId="3" xfId="0" applyNumberFormat="1" applyFont="1" applyBorder="1" applyAlignment="1">
      <alignment horizontal="left" vertical="center"/>
    </xf>
    <xf numFmtId="0" fontId="7" fillId="0" borderId="5" xfId="0" applyFont="1" applyBorder="1" applyAlignment="1">
      <alignment horizontal="left" vertical="center"/>
    </xf>
    <xf numFmtId="49" fontId="7" fillId="0" borderId="3" xfId="0" applyNumberFormat="1" applyFont="1" applyBorder="1" applyAlignment="1">
      <alignment horizontal="left" vertical="center"/>
    </xf>
    <xf numFmtId="44" fontId="7" fillId="0" borderId="3" xfId="1" applyNumberFormat="1" applyFont="1" applyFill="1" applyBorder="1" applyAlignment="1">
      <alignment horizontal="right" vertical="center"/>
    </xf>
    <xf numFmtId="44" fontId="7" fillId="0" borderId="5" xfId="1" applyNumberFormat="1" applyFont="1" applyFill="1" applyBorder="1" applyAlignment="1">
      <alignment horizontal="right" vertical="center"/>
    </xf>
    <xf numFmtId="44" fontId="7" fillId="0" borderId="3" xfId="1" applyNumberFormat="1" applyFont="1" applyFill="1" applyBorder="1" applyAlignment="1">
      <alignment horizontal="center" vertical="center"/>
    </xf>
    <xf numFmtId="49" fontId="7" fillId="0" borderId="3" xfId="0" applyNumberFormat="1" applyFont="1" applyBorder="1" applyAlignment="1">
      <alignment vertical="center" wrapText="1"/>
    </xf>
    <xf numFmtId="49" fontId="7" fillId="0" borderId="3" xfId="0" applyNumberFormat="1" applyFont="1" applyBorder="1" applyAlignment="1">
      <alignment horizontal="left" vertical="center" wrapText="1"/>
    </xf>
    <xf numFmtId="44" fontId="7" fillId="0" borderId="3" xfId="1" applyNumberFormat="1" applyFont="1" applyBorder="1" applyAlignment="1">
      <alignment horizontal="right" vertical="center"/>
    </xf>
    <xf numFmtId="44" fontId="7" fillId="0" borderId="5" xfId="1" applyNumberFormat="1" applyFont="1" applyBorder="1" applyAlignment="1">
      <alignment horizontal="right" vertical="center"/>
    </xf>
    <xf numFmtId="44" fontId="7" fillId="0" borderId="3" xfId="1" applyNumberFormat="1" applyFont="1" applyFill="1" applyBorder="1" applyAlignment="1">
      <alignment vertical="center"/>
    </xf>
    <xf numFmtId="0" fontId="6" fillId="0" borderId="0" xfId="0" applyFont="1" applyAlignment="1">
      <alignment horizontal="right" vertical="center"/>
    </xf>
    <xf numFmtId="17" fontId="6" fillId="0" borderId="2" xfId="0" applyNumberFormat="1" applyFont="1" applyBorder="1" applyAlignment="1">
      <alignment horizontal="right"/>
    </xf>
    <xf numFmtId="44" fontId="7" fillId="0" borderId="0" xfId="0" applyNumberFormat="1" applyFont="1" applyAlignment="1">
      <alignment horizontal="right"/>
    </xf>
    <xf numFmtId="44" fontId="7" fillId="0" borderId="0" xfId="0" applyNumberFormat="1" applyFont="1" applyAlignment="1">
      <alignment horizontal="right" vertical="center"/>
    </xf>
    <xf numFmtId="49" fontId="7" fillId="0" borderId="0" xfId="0" applyNumberFormat="1" applyFont="1" applyAlignment="1">
      <alignment horizontal="right" vertical="center"/>
    </xf>
    <xf numFmtId="43" fontId="7" fillId="0" borderId="0" xfId="1" applyFont="1" applyAlignment="1">
      <alignment horizontal="right"/>
    </xf>
    <xf numFmtId="49" fontId="5" fillId="0" borderId="0" xfId="0" applyNumberFormat="1" applyFont="1" applyAlignment="1">
      <alignment horizontal="right" vertical="center"/>
    </xf>
    <xf numFmtId="0" fontId="5" fillId="0" borderId="0" xfId="0" applyFont="1" applyAlignment="1">
      <alignment horizontal="right"/>
    </xf>
    <xf numFmtId="0" fontId="0" fillId="0" borderId="0" xfId="0" applyAlignment="1">
      <alignment horizontal="right"/>
    </xf>
    <xf numFmtId="0" fontId="2" fillId="0" borderId="0" xfId="0" applyFont="1" applyAlignment="1">
      <alignment horizontal="right"/>
    </xf>
    <xf numFmtId="44" fontId="2" fillId="0" borderId="0" xfId="0" applyNumberFormat="1" applyFont="1" applyAlignment="1">
      <alignment horizontal="right"/>
    </xf>
    <xf numFmtId="49" fontId="7" fillId="0" borderId="3" xfId="0" applyNumberFormat="1" applyFont="1" applyBorder="1" applyAlignment="1">
      <alignment vertical="center"/>
    </xf>
    <xf numFmtId="49" fontId="6" fillId="0" borderId="7" xfId="0" applyNumberFormat="1" applyFont="1" applyBorder="1" applyAlignment="1">
      <alignment wrapText="1"/>
    </xf>
    <xf numFmtId="44" fontId="7" fillId="0" borderId="4" xfId="1" applyNumberFormat="1" applyFont="1" applyFill="1" applyBorder="1" applyAlignment="1">
      <alignment horizontal="right" vertical="center" wrapText="1"/>
    </xf>
    <xf numFmtId="44" fontId="7" fillId="0" borderId="3" xfId="0" applyNumberFormat="1" applyFont="1" applyBorder="1" applyAlignment="1">
      <alignment vertical="center"/>
    </xf>
    <xf numFmtId="0" fontId="7" fillId="0" borderId="3" xfId="0" applyFont="1" applyBorder="1" applyAlignment="1">
      <alignment vertical="center" wrapText="1"/>
    </xf>
    <xf numFmtId="17" fontId="6" fillId="0" borderId="0" xfId="0" applyNumberFormat="1" applyFont="1" applyBorder="1"/>
    <xf numFmtId="0" fontId="7" fillId="0" borderId="0" xfId="0" applyFont="1" applyBorder="1" applyAlignment="1">
      <alignment horizontal="center"/>
    </xf>
    <xf numFmtId="44" fontId="7" fillId="0" borderId="3" xfId="1" applyNumberFormat="1" applyFont="1" applyBorder="1" applyAlignment="1">
      <alignment horizontal="right" vertical="center"/>
    </xf>
    <xf numFmtId="44" fontId="7" fillId="0" borderId="5" xfId="1" applyNumberFormat="1" applyFont="1" applyBorder="1" applyAlignment="1">
      <alignment vertical="center"/>
    </xf>
    <xf numFmtId="44" fontId="7" fillId="0" borderId="1" xfId="1" applyNumberFormat="1" applyFont="1" applyBorder="1" applyAlignment="1">
      <alignment vertical="center"/>
    </xf>
    <xf numFmtId="0" fontId="14" fillId="0" borderId="0" xfId="0" applyFont="1" applyAlignment="1">
      <alignment horizontal="left" vertical="justify" wrapText="1"/>
    </xf>
    <xf numFmtId="44" fontId="18" fillId="0" borderId="1" xfId="1" applyNumberFormat="1" applyFont="1" applyFill="1" applyBorder="1" applyAlignment="1">
      <alignment horizontal="center" vertical="center"/>
    </xf>
    <xf numFmtId="44" fontId="7" fillId="0" borderId="3" xfId="1" applyNumberFormat="1" applyFont="1" applyFill="1" applyBorder="1" applyAlignment="1">
      <alignment horizontal="right" vertical="center"/>
    </xf>
    <xf numFmtId="44" fontId="7" fillId="0" borderId="3" xfId="1" applyNumberFormat="1" applyFont="1" applyFill="1" applyBorder="1" applyAlignment="1">
      <alignment horizontal="center" vertical="center"/>
    </xf>
    <xf numFmtId="44" fontId="7" fillId="0" borderId="5" xfId="1" applyNumberFormat="1" applyFont="1" applyFill="1" applyBorder="1" applyAlignment="1">
      <alignment horizontal="center" vertical="center"/>
    </xf>
    <xf numFmtId="49" fontId="7" fillId="0" borderId="3" xfId="0" applyNumberFormat="1" applyFont="1" applyBorder="1" applyAlignment="1">
      <alignment vertical="center" wrapText="1"/>
    </xf>
    <xf numFmtId="44" fontId="7" fillId="0" borderId="4" xfId="1" applyNumberFormat="1" applyFont="1" applyFill="1" applyBorder="1" applyAlignment="1">
      <alignment horizontal="center" vertical="center"/>
    </xf>
    <xf numFmtId="0" fontId="14" fillId="0" borderId="0" xfId="0" applyFont="1" applyAlignment="1">
      <alignment horizontal="left" vertical="justify" wrapText="1"/>
    </xf>
    <xf numFmtId="44" fontId="7" fillId="0" borderId="5" xfId="1" applyNumberFormat="1" applyFont="1" applyFill="1" applyBorder="1" applyAlignment="1">
      <alignment vertical="center"/>
    </xf>
    <xf numFmtId="44" fontId="7" fillId="0" borderId="3" xfId="1" applyNumberFormat="1" applyFont="1" applyBorder="1" applyAlignment="1">
      <alignment vertical="center"/>
    </xf>
    <xf numFmtId="44" fontId="7" fillId="0" borderId="1" xfId="1" applyNumberFormat="1" applyFont="1" applyFill="1" applyBorder="1" applyAlignment="1">
      <alignment vertical="center"/>
    </xf>
    <xf numFmtId="44" fontId="17" fillId="0" borderId="1" xfId="0" applyNumberFormat="1" applyFont="1" applyBorder="1" applyAlignment="1">
      <alignment horizontal="center" vertical="center"/>
    </xf>
    <xf numFmtId="44" fontId="7" fillId="0" borderId="5" xfId="0" applyNumberFormat="1" applyFont="1" applyBorder="1" applyAlignment="1">
      <alignment vertical="center"/>
    </xf>
    <xf numFmtId="49" fontId="7" fillId="0" borderId="1" xfId="0" applyNumberFormat="1" applyFont="1" applyFill="1" applyBorder="1" applyAlignment="1">
      <alignment vertical="center"/>
    </xf>
    <xf numFmtId="49" fontId="7" fillId="0" borderId="1" xfId="0" applyNumberFormat="1" applyFont="1" applyFill="1" applyBorder="1" applyAlignment="1">
      <alignment vertical="center" wrapText="1"/>
    </xf>
    <xf numFmtId="49" fontId="7" fillId="0" borderId="3" xfId="0" applyNumberFormat="1" applyFont="1" applyFill="1" applyBorder="1" applyAlignment="1">
      <alignment vertical="center" wrapText="1"/>
    </xf>
    <xf numFmtId="0" fontId="7" fillId="0" borderId="3" xfId="0" applyFont="1" applyBorder="1" applyAlignment="1"/>
    <xf numFmtId="0" fontId="7" fillId="0" borderId="3" xfId="0" applyFont="1" applyBorder="1" applyAlignment="1">
      <alignment vertical="center"/>
    </xf>
    <xf numFmtId="44" fontId="7" fillId="0" borderId="1" xfId="2" applyFont="1" applyBorder="1" applyAlignment="1">
      <alignment vertical="center"/>
    </xf>
    <xf numFmtId="43" fontId="2" fillId="0" borderId="0" xfId="1" applyFont="1" applyBorder="1" applyAlignment="1">
      <alignment horizontal="center"/>
    </xf>
    <xf numFmtId="49" fontId="5" fillId="0" borderId="0" xfId="0" applyNumberFormat="1" applyFont="1" applyAlignment="1">
      <alignment horizontal="left" vertical="top" wrapText="1"/>
    </xf>
    <xf numFmtId="0" fontId="4" fillId="0" borderId="0" xfId="0" applyFont="1" applyAlignment="1">
      <alignment horizontal="center" vertical="center"/>
    </xf>
    <xf numFmtId="0" fontId="0" fillId="0" borderId="0" xfId="0" applyAlignment="1">
      <alignment horizontal="center"/>
    </xf>
    <xf numFmtId="49" fontId="2" fillId="0" borderId="0" xfId="0" applyNumberFormat="1" applyFont="1" applyAlignment="1">
      <alignment horizontal="center" vertical="center"/>
    </xf>
    <xf numFmtId="49" fontId="10" fillId="0" borderId="0" xfId="0" applyNumberFormat="1" applyFont="1" applyAlignment="1">
      <alignment horizontal="center" vertical="center"/>
    </xf>
    <xf numFmtId="0" fontId="5" fillId="0" borderId="0" xfId="0" applyFont="1" applyFill="1" applyAlignment="1">
      <alignment horizontal="left" vertical="center"/>
    </xf>
    <xf numFmtId="0" fontId="5" fillId="0" borderId="0" xfId="0" applyFont="1" applyAlignment="1">
      <alignment horizontal="left" vertical="center" wrapText="1"/>
    </xf>
    <xf numFmtId="49" fontId="7" fillId="0" borderId="3"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4" fontId="7" fillId="0" borderId="3" xfId="1" applyNumberFormat="1" applyFont="1" applyBorder="1" applyAlignment="1">
      <alignment horizontal="center" vertical="center"/>
    </xf>
    <xf numFmtId="44" fontId="7" fillId="0" borderId="5" xfId="1" applyNumberFormat="1" applyFont="1" applyBorder="1" applyAlignment="1">
      <alignment horizontal="center" vertical="center"/>
    </xf>
    <xf numFmtId="49" fontId="7" fillId="0" borderId="3" xfId="0" applyNumberFormat="1" applyFont="1" applyBorder="1" applyAlignment="1">
      <alignment horizontal="right" vertical="center" wrapText="1"/>
    </xf>
    <xf numFmtId="49" fontId="7" fillId="0" borderId="4" xfId="0" applyNumberFormat="1" applyFont="1" applyBorder="1" applyAlignment="1">
      <alignment horizontal="right" vertical="center" wrapText="1"/>
    </xf>
    <xf numFmtId="0" fontId="7" fillId="0" borderId="3" xfId="0" applyFont="1" applyBorder="1" applyAlignment="1">
      <alignment horizontal="left" vertical="center"/>
    </xf>
    <xf numFmtId="0" fontId="7" fillId="0" borderId="5" xfId="0" applyFont="1" applyBorder="1" applyAlignment="1">
      <alignment horizontal="left" vertical="center"/>
    </xf>
    <xf numFmtId="49" fontId="7" fillId="0" borderId="3" xfId="0" applyNumberFormat="1" applyFont="1" applyBorder="1" applyAlignment="1">
      <alignment vertical="center" wrapText="1"/>
    </xf>
    <xf numFmtId="49" fontId="7" fillId="0" borderId="5" xfId="0" applyNumberFormat="1" applyFont="1" applyBorder="1" applyAlignment="1">
      <alignment vertical="center" wrapText="1"/>
    </xf>
    <xf numFmtId="44" fontId="7" fillId="0" borderId="3" xfId="1" applyNumberFormat="1" applyFont="1" applyFill="1" applyBorder="1" applyAlignment="1">
      <alignment horizontal="right" vertical="center"/>
    </xf>
    <xf numFmtId="44" fontId="7" fillId="0" borderId="5" xfId="1" applyNumberFormat="1" applyFont="1" applyFill="1" applyBorder="1" applyAlignment="1">
      <alignment horizontal="right" vertical="center"/>
    </xf>
    <xf numFmtId="44" fontId="7" fillId="0" borderId="3" xfId="0" applyNumberFormat="1" applyFont="1" applyBorder="1" applyAlignment="1">
      <alignment horizontal="right" vertical="center"/>
    </xf>
    <xf numFmtId="44" fontId="7" fillId="0" borderId="5" xfId="0" applyNumberFormat="1" applyFont="1" applyBorder="1" applyAlignment="1">
      <alignment horizontal="right" vertical="center"/>
    </xf>
    <xf numFmtId="44" fontId="7" fillId="0" borderId="3" xfId="1" applyNumberFormat="1" applyFont="1" applyBorder="1" applyAlignment="1">
      <alignment horizontal="right" vertical="center"/>
    </xf>
    <xf numFmtId="44" fontId="7" fillId="0" borderId="5" xfId="1" applyNumberFormat="1" applyFont="1" applyBorder="1" applyAlignment="1">
      <alignment horizontal="right" vertical="center"/>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18" fillId="0" borderId="3" xfId="0" applyFont="1" applyBorder="1" applyAlignment="1">
      <alignment horizontal="left" vertical="center"/>
    </xf>
    <xf numFmtId="0" fontId="18" fillId="0" borderId="5" xfId="0" applyFont="1" applyBorder="1" applyAlignment="1">
      <alignment horizontal="left" vertical="center"/>
    </xf>
    <xf numFmtId="49" fontId="7" fillId="0" borderId="0" xfId="0" applyNumberFormat="1" applyFont="1" applyAlignment="1">
      <alignment horizontal="left" vertical="center" wrapText="1"/>
    </xf>
    <xf numFmtId="49" fontId="7" fillId="0" borderId="3" xfId="0" applyNumberFormat="1" applyFont="1" applyBorder="1" applyAlignment="1">
      <alignment horizontal="left" vertical="center" wrapText="1"/>
    </xf>
    <xf numFmtId="49" fontId="7" fillId="0" borderId="4" xfId="0" applyNumberFormat="1" applyFont="1" applyBorder="1" applyAlignment="1">
      <alignment horizontal="left" vertical="center" wrapText="1"/>
    </xf>
    <xf numFmtId="0" fontId="7" fillId="0" borderId="3" xfId="0" applyFont="1" applyBorder="1" applyAlignment="1">
      <alignment horizontal="left"/>
    </xf>
    <xf numFmtId="0" fontId="7" fillId="0" borderId="4" xfId="0" applyFont="1" applyBorder="1" applyAlignment="1">
      <alignment horizontal="left"/>
    </xf>
    <xf numFmtId="49" fontId="7" fillId="0" borderId="4" xfId="0" applyNumberFormat="1" applyFont="1" applyBorder="1" applyAlignment="1">
      <alignment vertical="center" wrapText="1"/>
    </xf>
    <xf numFmtId="44" fontId="7" fillId="0" borderId="3" xfId="0" applyNumberFormat="1" applyFont="1" applyBorder="1" applyAlignment="1">
      <alignment horizontal="right" vertical="center" wrapText="1"/>
    </xf>
    <xf numFmtId="44" fontId="7" fillId="0" borderId="4" xfId="0" applyNumberFormat="1" applyFont="1" applyBorder="1" applyAlignment="1">
      <alignment horizontal="right" vertical="center" wrapText="1"/>
    </xf>
    <xf numFmtId="49" fontId="6" fillId="0" borderId="6"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0" fontId="6" fillId="0" borderId="2" xfId="0" applyFont="1" applyBorder="1" applyAlignment="1">
      <alignment horizontal="left" vertical="center"/>
    </xf>
    <xf numFmtId="49" fontId="7" fillId="0" borderId="5" xfId="0" applyNumberFormat="1" applyFont="1" applyBorder="1" applyAlignment="1">
      <alignment horizontal="left" vertical="center" wrapText="1"/>
    </xf>
    <xf numFmtId="0" fontId="7" fillId="0" borderId="4" xfId="0" applyFont="1" applyBorder="1" applyAlignment="1">
      <alignment horizontal="left" vertical="center"/>
    </xf>
    <xf numFmtId="0" fontId="7" fillId="0" borderId="8" xfId="0" applyFont="1" applyBorder="1" applyAlignment="1">
      <alignment horizontal="center"/>
    </xf>
    <xf numFmtId="0" fontId="14" fillId="0" borderId="0" xfId="0" applyFont="1" applyAlignment="1">
      <alignment horizontal="left" vertical="center" wrapText="1"/>
    </xf>
    <xf numFmtId="49" fontId="15" fillId="4" borderId="2" xfId="0" applyNumberFormat="1" applyFont="1" applyFill="1" applyBorder="1" applyAlignment="1">
      <alignment horizontal="left"/>
    </xf>
    <xf numFmtId="0" fontId="2" fillId="0" borderId="8" xfId="0" applyFont="1" applyBorder="1" applyAlignment="1">
      <alignment horizontal="left"/>
    </xf>
    <xf numFmtId="0" fontId="2" fillId="0" borderId="0" xfId="0" applyFont="1" applyAlignment="1">
      <alignment horizontal="left"/>
    </xf>
    <xf numFmtId="0" fontId="12" fillId="0" borderId="1" xfId="0" applyFont="1" applyBorder="1" applyAlignment="1">
      <alignment horizontal="justify" vertical="justify" wrapText="1"/>
    </xf>
    <xf numFmtId="0" fontId="5" fillId="0" borderId="17" xfId="0" applyFont="1" applyBorder="1" applyAlignment="1">
      <alignment horizontal="left" vertical="center" wrapText="1"/>
    </xf>
    <xf numFmtId="44" fontId="2" fillId="0" borderId="9" xfId="0" applyNumberFormat="1" applyFont="1" applyBorder="1"/>
    <xf numFmtId="0" fontId="12" fillId="0" borderId="8" xfId="0" applyFont="1" applyBorder="1" applyAlignment="1">
      <alignment horizontal="justify" vertical="justify" wrapText="1"/>
    </xf>
    <xf numFmtId="0" fontId="15" fillId="4" borderId="12" xfId="0" applyFont="1" applyFill="1" applyBorder="1" applyAlignment="1">
      <alignment horizontal="center" wrapText="1"/>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5" fillId="0" borderId="0" xfId="0" applyFont="1" applyBorder="1" applyAlignment="1">
      <alignment vertical="center"/>
    </xf>
    <xf numFmtId="0" fontId="19" fillId="0" borderId="0" xfId="0" applyFont="1" applyAlignment="1">
      <alignment horizontal="left" vertical="justify" wrapText="1"/>
    </xf>
    <xf numFmtId="49" fontId="20" fillId="0" borderId="0" xfId="0" applyNumberFormat="1" applyFont="1" applyAlignment="1">
      <alignment horizontal="left" vertical="center"/>
    </xf>
  </cellXfs>
  <cellStyles count="3">
    <cellStyle name="Moeda" xfId="2" builtinId="4"/>
    <cellStyle name="Normal" xfId="0" builtinId="0"/>
    <cellStyle name="Vírgula" xfId="1" builtinId="3"/>
  </cellStyles>
  <dxfs count="12">
    <dxf>
      <font>
        <b val="0"/>
        <i val="0"/>
        <strike val="0"/>
        <condense val="0"/>
        <extend val="0"/>
        <outline val="0"/>
        <shadow val="0"/>
        <u val="none"/>
        <vertAlign val="baseline"/>
        <sz val="12"/>
        <color theme="1"/>
        <name val="Calibri"/>
        <scheme val="minor"/>
      </font>
      <numFmt numFmtId="34" formatCode="_-&quot;R$&quot;\ * #,##0.00_-;\-&quot;R$&quot;\ * #,##0.00_-;_-&quot;R$&quot;\ * &quot;-&quot;??_-;_-@_-"/>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2"/>
        <color theme="1"/>
        <name val="Calibri"/>
        <scheme val="minor"/>
      </font>
      <numFmt numFmtId="34" formatCode="_-&quot;R$&quot;\ * #,##0.00_-;\-&quot;R$&quot;\ * #,##0.00_-;_-&quot;R$&quot;\ * &quot;-&quot;??_-;_-@_-"/>
      <border diagonalUp="0" diagonalDown="0">
        <left style="thin">
          <color theme="0"/>
        </left>
        <right style="thin">
          <color theme="0"/>
        </right>
        <top style="thin">
          <color theme="0"/>
        </top>
        <bottom style="thin">
          <color theme="0"/>
        </bottom>
        <vertical/>
        <horizontal/>
      </border>
    </dxf>
    <dxf>
      <numFmt numFmtId="34" formatCode="_-&quot;R$&quot;\ * #,##0.00_-;\-&quot;R$&quot;\ * #,##0.00_-;_-&quot;R$&quot;\ * &quot;-&quot;??_-;_-@_-"/>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Calibri"/>
        <scheme val="minor"/>
      </font>
      <numFmt numFmtId="30" formatCode="@"/>
      <alignment horizontal="center" vertical="bottom" textRotation="0" wrapText="0" relativeIndent="0" justifyLastLine="0" shrinkToFit="0" readingOrder="0"/>
      <border diagonalUp="0" diagonalDown="0">
        <left/>
        <right style="thin">
          <color theme="0"/>
        </right>
        <top style="thin">
          <color theme="0"/>
        </top>
        <bottom style="thin">
          <color theme="0"/>
        </bottom>
        <vertical/>
        <horizontal/>
      </border>
    </dxf>
    <dxf>
      <border>
        <top style="thin">
          <color theme="0"/>
        </top>
        <vertical/>
        <horizontal/>
      </border>
    </dxf>
    <dxf>
      <border diagonalUp="0" diagonalDown="0">
        <left style="thin">
          <color theme="0"/>
        </left>
        <right style="thin">
          <color theme="0"/>
        </right>
        <top style="thin">
          <color theme="0"/>
        </top>
        <bottom style="thin">
          <color theme="0"/>
        </bottom>
      </border>
    </dxf>
    <dxf>
      <border>
        <bottom style="thin">
          <color theme="0"/>
        </bottom>
        <vertical/>
        <horizontal/>
      </border>
    </dxf>
    <dxf>
      <font>
        <b/>
        <i val="0"/>
        <strike val="0"/>
        <condense val="0"/>
        <extend val="0"/>
        <outline val="0"/>
        <shadow val="0"/>
        <u val="none"/>
        <vertAlign val="baseline"/>
        <sz val="12"/>
        <color theme="1" tint="4.9989318521683403E-2"/>
        <name val="Calibri"/>
        <scheme val="minor"/>
      </font>
      <fill>
        <patternFill patternType="solid">
          <fgColor indexed="64"/>
          <bgColor theme="9" tint="0.39997558519241921"/>
        </patternFill>
      </fill>
      <alignment horizontal="center" vertical="bottom" textRotation="0" wrapText="0" relative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2"/>
        <color theme="1"/>
        <name val="Calibri"/>
        <scheme val="minor"/>
      </font>
      <numFmt numFmtId="34" formatCode="_-&quot;R$&quot;\ * #,##0.00_-;\-&quot;R$&quot;\ * #,##0.00_-;_-&quot;R$&quot;\ * &quot;-&quot;??_-;_-@_-"/>
    </dxf>
    <dxf>
      <font>
        <b val="0"/>
        <i val="0"/>
        <strike val="0"/>
        <condense val="0"/>
        <extend val="0"/>
        <outline val="0"/>
        <shadow val="0"/>
        <u val="none"/>
        <vertAlign val="baseline"/>
        <sz val="12"/>
        <color theme="1"/>
        <name val="Calibri"/>
        <scheme val="minor"/>
      </font>
      <numFmt numFmtId="34" formatCode="_-&quot;R$&quot;\ * #,##0.00_-;\-&quot;R$&quot;\ * #,##0.00_-;_-&quot;R$&quot;\ * &quot;-&quot;??_-;_-@_-"/>
    </dxf>
    <dxf>
      <font>
        <b val="0"/>
        <i val="0"/>
        <strike val="0"/>
        <condense val="0"/>
        <extend val="0"/>
        <outline val="0"/>
        <shadow val="0"/>
        <u val="none"/>
        <vertAlign val="baseline"/>
        <sz val="12"/>
        <color theme="1"/>
        <name val="Calibri"/>
        <scheme val="minor"/>
      </font>
      <numFmt numFmtId="30" formatCode="@"/>
      <alignment horizontal="center" vertical="bottom" textRotation="0" wrapText="0" relativeIndent="0" justifyLastLine="0" shrinkToFit="0" readingOrder="0"/>
    </dxf>
    <dxf>
      <font>
        <b/>
        <i val="0"/>
        <strike val="0"/>
        <condense val="0"/>
        <extend val="0"/>
        <outline val="0"/>
        <shadow val="0"/>
        <u val="none"/>
        <vertAlign val="baseline"/>
        <sz val="12"/>
        <color theme="1" tint="4.9989318521683403E-2"/>
        <name val="Calibri"/>
        <scheme val="minor"/>
      </font>
      <fill>
        <patternFill patternType="solid">
          <fgColor indexed="64"/>
          <bgColor theme="9" tint="0.39997558519241921"/>
        </patternFill>
      </fill>
      <alignment horizontal="center" vertical="bottom" textRotation="0" wrapText="0" relative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 Id="rId4"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ables/table1.xml><?xml version="1.0" encoding="utf-8"?>
<table xmlns="http://schemas.openxmlformats.org/spreadsheetml/2006/main" id="4" name="Tabela4" displayName="Tabela4" ref="B4:D17" totalsRowShown="0" headerRowDxfId="11">
  <autoFilter ref="B4:D17"/>
  <tableColumns count="3">
    <tableColumn id="1" name="Mês/Ano" dataDxfId="10"/>
    <tableColumn id="2" name="Arrecadação R$" dataDxfId="9"/>
    <tableColumn id="3" name="Valor Acumulado R$" dataDxfId="8"/>
  </tableColumns>
  <tableStyleInfo name="TableStyleMedium7" showFirstColumn="0" showLastColumn="0" showRowStripes="1" showColumnStripes="0"/>
</table>
</file>

<file path=xl/tables/table2.xml><?xml version="1.0" encoding="utf-8"?>
<table xmlns="http://schemas.openxmlformats.org/spreadsheetml/2006/main" id="1" name="Tabela1" displayName="Tabela1" ref="B4:E17" totalsRowShown="0" headerRowDxfId="7" headerRowBorderDxfId="6" tableBorderDxfId="5" totalsRowBorderDxfId="4">
  <autoFilter ref="B4:E17"/>
  <tableColumns count="4">
    <tableColumn id="1" name="Mês/Ano" dataDxfId="3"/>
    <tableColumn id="2" name="Arrecadação R$" dataDxfId="2"/>
    <tableColumn id="3" name="Despesa R$" dataDxfId="1"/>
    <tableColumn id="4" name="ARRECADAÇÃO - DESPESAS" dataDxfId="0"/>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view="pageLayout" topLeftCell="A13" zoomScaleNormal="100" workbookViewId="0">
      <selection activeCell="B23" sqref="B23:D23"/>
    </sheetView>
  </sheetViews>
  <sheetFormatPr defaultRowHeight="15" x14ac:dyDescent="0.25"/>
  <cols>
    <col min="2" max="2" width="18" customWidth="1"/>
    <col min="3" max="3" width="25.140625" customWidth="1"/>
    <col min="4" max="4" width="26.140625" customWidth="1"/>
    <col min="5" max="5" width="9.85546875" customWidth="1"/>
  </cols>
  <sheetData>
    <row r="1" spans="1:5" ht="18.75" x14ac:dyDescent="0.25">
      <c r="B1" s="132" t="s">
        <v>0</v>
      </c>
      <c r="C1" s="132"/>
      <c r="D1" s="132"/>
    </row>
    <row r="2" spans="1:5" ht="18.75" x14ac:dyDescent="0.25">
      <c r="B2" s="132" t="s">
        <v>99</v>
      </c>
      <c r="C2" s="132"/>
      <c r="D2" s="132"/>
    </row>
    <row r="3" spans="1:5" ht="18" customHeight="1" x14ac:dyDescent="0.25">
      <c r="A3" s="133"/>
      <c r="B3" s="133"/>
      <c r="C3" s="133"/>
      <c r="D3" s="133"/>
      <c r="E3" s="133"/>
    </row>
    <row r="4" spans="1:5" ht="15.75" x14ac:dyDescent="0.25">
      <c r="B4" s="59" t="s">
        <v>1</v>
      </c>
      <c r="C4" s="59" t="s">
        <v>2</v>
      </c>
      <c r="D4" s="59" t="s">
        <v>3</v>
      </c>
      <c r="E4" s="1"/>
    </row>
    <row r="5" spans="1:5" ht="15.75" x14ac:dyDescent="0.25">
      <c r="B5" s="2" t="s">
        <v>4</v>
      </c>
      <c r="C5" s="6">
        <v>1141829.48</v>
      </c>
      <c r="D5" s="56">
        <f>C5</f>
        <v>1141829.48</v>
      </c>
      <c r="E5" s="1"/>
    </row>
    <row r="6" spans="1:5" ht="15.75" x14ac:dyDescent="0.25">
      <c r="B6" s="2" t="s">
        <v>5</v>
      </c>
      <c r="C6" s="6">
        <v>3085495.58</v>
      </c>
      <c r="D6" s="56">
        <f>D5+C6</f>
        <v>4227325.0600000005</v>
      </c>
      <c r="E6" s="1"/>
    </row>
    <row r="7" spans="1:5" ht="15.75" x14ac:dyDescent="0.25">
      <c r="B7" s="2" t="s">
        <v>6</v>
      </c>
      <c r="C7" s="6">
        <v>1571187.97</v>
      </c>
      <c r="D7" s="56">
        <f>D6+C7</f>
        <v>5798513.0300000003</v>
      </c>
      <c r="E7" s="1"/>
    </row>
    <row r="8" spans="1:5" ht="15.75" x14ac:dyDescent="0.25">
      <c r="B8" s="2" t="s">
        <v>7</v>
      </c>
      <c r="C8" s="6">
        <v>1361960.3</v>
      </c>
      <c r="D8" s="56">
        <f t="shared" ref="D8:D12" si="0">D7+C8</f>
        <v>7160473.3300000001</v>
      </c>
      <c r="E8" s="1"/>
    </row>
    <row r="9" spans="1:5" ht="15.75" x14ac:dyDescent="0.25">
      <c r="B9" s="2" t="s">
        <v>8</v>
      </c>
      <c r="C9" s="6">
        <v>1516322.81</v>
      </c>
      <c r="D9" s="56">
        <f t="shared" si="0"/>
        <v>8676796.1400000006</v>
      </c>
      <c r="E9" s="1"/>
    </row>
    <row r="10" spans="1:5" ht="15.75" x14ac:dyDescent="0.25">
      <c r="B10" s="2" t="s">
        <v>9</v>
      </c>
      <c r="C10" s="6">
        <v>1529556.12</v>
      </c>
      <c r="D10" s="56">
        <f t="shared" si="0"/>
        <v>10206352.260000002</v>
      </c>
      <c r="E10" s="1"/>
    </row>
    <row r="11" spans="1:5" ht="15.75" x14ac:dyDescent="0.25">
      <c r="B11" s="2" t="s">
        <v>10</v>
      </c>
      <c r="C11" s="6">
        <v>2134675.58</v>
      </c>
      <c r="D11" s="56">
        <f t="shared" si="0"/>
        <v>12341027.840000002</v>
      </c>
      <c r="E11" s="1"/>
    </row>
    <row r="12" spans="1:5" ht="15.75" x14ac:dyDescent="0.25">
      <c r="B12" s="2" t="s">
        <v>11</v>
      </c>
      <c r="C12" s="6">
        <v>1583317.85</v>
      </c>
      <c r="D12" s="56">
        <f t="shared" si="0"/>
        <v>13924345.690000001</v>
      </c>
      <c r="E12" s="1"/>
    </row>
    <row r="13" spans="1:5" ht="15.75" x14ac:dyDescent="0.25">
      <c r="B13" s="2" t="s">
        <v>12</v>
      </c>
      <c r="C13" s="56">
        <v>1388877.4</v>
      </c>
      <c r="D13" s="56">
        <f>D12+C13</f>
        <v>15313223.090000002</v>
      </c>
      <c r="E13" s="1"/>
    </row>
    <row r="14" spans="1:5" ht="15.75" x14ac:dyDescent="0.25">
      <c r="B14" s="2" t="s">
        <v>13</v>
      </c>
      <c r="C14" s="56">
        <v>1395172.19</v>
      </c>
      <c r="D14" s="56">
        <f>D13+C14</f>
        <v>16708395.280000001</v>
      </c>
      <c r="E14" s="1"/>
    </row>
    <row r="15" spans="1:5" ht="15.75" x14ac:dyDescent="0.25">
      <c r="B15" s="2" t="s">
        <v>14</v>
      </c>
      <c r="C15" s="56">
        <v>1252460.3899999999</v>
      </c>
      <c r="D15" s="56">
        <f>D14+C15</f>
        <v>17960855.670000002</v>
      </c>
      <c r="E15" s="1"/>
    </row>
    <row r="16" spans="1:5" ht="15.75" x14ac:dyDescent="0.25">
      <c r="B16" s="2" t="s">
        <v>15</v>
      </c>
      <c r="C16" s="56">
        <v>1316768.26</v>
      </c>
      <c r="D16" s="56">
        <f>D15+Tabela4[[#This Row],[Arrecadação R$]]</f>
        <v>19277623.930000003</v>
      </c>
      <c r="E16" s="1"/>
    </row>
    <row r="17" spans="2:5" ht="15.75" x14ac:dyDescent="0.25">
      <c r="B17" s="57" t="s">
        <v>16</v>
      </c>
      <c r="C17" s="58">
        <f>SUM(C5:C16)</f>
        <v>19277623.930000003</v>
      </c>
      <c r="D17" s="58">
        <f>D16</f>
        <v>19277623.930000003</v>
      </c>
      <c r="E17" s="1"/>
    </row>
    <row r="18" spans="2:5" ht="25.5" customHeight="1" x14ac:dyDescent="0.25">
      <c r="B18" s="137"/>
      <c r="C18" s="137"/>
      <c r="D18" s="137"/>
      <c r="E18" s="1"/>
    </row>
    <row r="19" spans="2:5" ht="15.75" x14ac:dyDescent="0.25">
      <c r="B19" s="44" t="s">
        <v>90</v>
      </c>
      <c r="C19" s="58"/>
      <c r="D19" s="58"/>
      <c r="E19" s="1"/>
    </row>
    <row r="20" spans="2:5" ht="17.25" customHeight="1" x14ac:dyDescent="0.25">
      <c r="B20" s="136" t="s">
        <v>98</v>
      </c>
      <c r="C20" s="136"/>
      <c r="D20" s="136"/>
      <c r="E20" s="136"/>
    </row>
    <row r="21" spans="2:5" x14ac:dyDescent="0.25">
      <c r="B21" s="66" t="s">
        <v>93</v>
      </c>
      <c r="C21" s="66"/>
      <c r="D21" s="66"/>
    </row>
    <row r="22" spans="2:5" x14ac:dyDescent="0.25">
      <c r="B22" s="185" t="s">
        <v>142</v>
      </c>
      <c r="C22" s="44"/>
      <c r="D22" s="44"/>
    </row>
    <row r="23" spans="2:5" x14ac:dyDescent="0.25">
      <c r="B23" s="184" t="s">
        <v>89</v>
      </c>
      <c r="C23" s="184"/>
      <c r="D23" s="184"/>
    </row>
    <row r="24" spans="2:5" x14ac:dyDescent="0.25">
      <c r="B24" s="44" t="s">
        <v>129</v>
      </c>
      <c r="C24" s="111"/>
      <c r="D24" s="49"/>
    </row>
    <row r="25" spans="2:5" ht="15.75" x14ac:dyDescent="0.25">
      <c r="C25" s="5"/>
      <c r="D25" s="5"/>
    </row>
    <row r="26" spans="2:5" ht="15.75" x14ac:dyDescent="0.25">
      <c r="C26" s="3"/>
      <c r="D26" s="3"/>
    </row>
    <row r="27" spans="2:5" ht="15.75" x14ac:dyDescent="0.25">
      <c r="B27" s="62" t="s">
        <v>140</v>
      </c>
      <c r="C27" s="62"/>
      <c r="D27" s="3"/>
    </row>
    <row r="28" spans="2:5" ht="15.75" x14ac:dyDescent="0.25">
      <c r="B28" s="63"/>
      <c r="C28" s="63"/>
      <c r="D28" s="3"/>
    </row>
    <row r="29" spans="2:5" ht="15.75" x14ac:dyDescent="0.25">
      <c r="B29" s="63"/>
      <c r="C29" s="63"/>
      <c r="D29" s="3"/>
    </row>
    <row r="30" spans="2:5" ht="15.75" x14ac:dyDescent="0.25">
      <c r="B30" s="63"/>
      <c r="C30" s="63"/>
      <c r="D30" s="3"/>
    </row>
    <row r="31" spans="2:5" ht="15.75" x14ac:dyDescent="0.25">
      <c r="B31" s="131" t="s">
        <v>130</v>
      </c>
      <c r="C31" s="131"/>
      <c r="D31" s="3"/>
    </row>
    <row r="32" spans="2:5" ht="15.75" x14ac:dyDescent="0.25">
      <c r="B32" s="44" t="s">
        <v>92</v>
      </c>
      <c r="C32" s="44"/>
      <c r="D32" s="63"/>
    </row>
    <row r="33" spans="2:4" ht="15.6" customHeight="1" x14ac:dyDescent="0.25">
      <c r="B33" s="45" t="s">
        <v>94</v>
      </c>
      <c r="C33" s="45"/>
    </row>
    <row r="34" spans="2:4" ht="15.75" x14ac:dyDescent="0.25">
      <c r="D34" s="65"/>
    </row>
    <row r="35" spans="2:4" ht="15.75" x14ac:dyDescent="0.25">
      <c r="B35" s="134"/>
      <c r="C35" s="134"/>
      <c r="D35" s="69"/>
    </row>
    <row r="36" spans="2:4" ht="15.75" x14ac:dyDescent="0.25">
      <c r="B36" s="135"/>
      <c r="C36" s="135"/>
      <c r="D36" s="3"/>
    </row>
    <row r="37" spans="2:4" ht="15.75" x14ac:dyDescent="0.25">
      <c r="B37" s="2"/>
      <c r="C37" s="3"/>
      <c r="D37" s="3"/>
    </row>
    <row r="38" spans="2:4" ht="15.75" x14ac:dyDescent="0.25">
      <c r="B38" s="2"/>
      <c r="C38" s="130"/>
      <c r="D38" s="130"/>
    </row>
    <row r="39" spans="2:4" ht="15.75" x14ac:dyDescent="0.25">
      <c r="B39" s="46"/>
    </row>
    <row r="40" spans="2:4" ht="15.75" x14ac:dyDescent="0.25">
      <c r="B40" s="46"/>
    </row>
    <row r="41" spans="2:4" x14ac:dyDescent="0.25">
      <c r="B41" s="47"/>
    </row>
  </sheetData>
  <mergeCells count="10">
    <mergeCell ref="C38:D38"/>
    <mergeCell ref="B31:C31"/>
    <mergeCell ref="B1:D1"/>
    <mergeCell ref="A3:E3"/>
    <mergeCell ref="B2:D2"/>
    <mergeCell ref="B35:C35"/>
    <mergeCell ref="B36:C36"/>
    <mergeCell ref="B23:D23"/>
    <mergeCell ref="B20:E20"/>
    <mergeCell ref="B18:D18"/>
  </mergeCells>
  <pageMargins left="0.511811024" right="0.56208333333333338" top="1.6308333333333334" bottom="1.4012500000000001" header="0.31496062000000002" footer="0.31496062000000002"/>
  <pageSetup paperSize="9" scale="95" orientation="portrait" r:id="rId1"/>
  <headerFooter>
    <oddHeader>&amp;C&amp;G</oddHeader>
    <oddFooter>&amp;C&amp;G</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view="pageBreakPreview" topLeftCell="A28" zoomScaleNormal="55" zoomScaleSheetLayoutView="100" workbookViewId="0">
      <selection activeCell="A41" sqref="A41:D41"/>
    </sheetView>
  </sheetViews>
  <sheetFormatPr defaultRowHeight="15" x14ac:dyDescent="0.25"/>
  <cols>
    <col min="1" max="1" width="50.42578125" style="24" customWidth="1"/>
    <col min="2" max="2" width="30.42578125" style="21" customWidth="1"/>
    <col min="3" max="8" width="13.7109375" style="98" bestFit="1" customWidth="1"/>
    <col min="9" max="9" width="14.5703125" style="98" bestFit="1" customWidth="1"/>
    <col min="10" max="10" width="69.42578125" style="21" customWidth="1"/>
    <col min="11" max="11" width="23" style="24" customWidth="1"/>
    <col min="12" max="12" width="36.7109375" customWidth="1"/>
    <col min="13" max="13" width="28" bestFit="1" customWidth="1"/>
    <col min="14" max="15" width="13.7109375" customWidth="1"/>
    <col min="16" max="16" width="13.7109375" bestFit="1" customWidth="1"/>
    <col min="17" max="17" width="13.7109375" customWidth="1"/>
    <col min="18" max="18" width="14.42578125" customWidth="1"/>
    <col min="19" max="19" width="14.7109375" customWidth="1"/>
    <col min="20" max="21" width="14.5703125" bestFit="1" customWidth="1"/>
    <col min="22" max="22" width="44.7109375" customWidth="1"/>
    <col min="23" max="23" width="14.7109375" style="21" customWidth="1"/>
  </cols>
  <sheetData>
    <row r="1" spans="1:23" x14ac:dyDescent="0.25">
      <c r="A1" s="168" t="s">
        <v>19</v>
      </c>
      <c r="B1" s="168"/>
      <c r="C1" s="168"/>
      <c r="D1" s="168"/>
      <c r="E1" s="168"/>
      <c r="F1" s="168"/>
      <c r="G1" s="90" t="s">
        <v>99</v>
      </c>
      <c r="H1" s="91"/>
      <c r="I1" s="91"/>
      <c r="J1" s="67"/>
      <c r="K1" s="71"/>
      <c r="L1" s="7"/>
      <c r="M1" s="7"/>
      <c r="N1" s="7"/>
      <c r="O1" s="7"/>
      <c r="P1" s="7"/>
      <c r="Q1" s="106"/>
      <c r="R1" s="106"/>
      <c r="S1" s="106"/>
      <c r="T1" s="106"/>
    </row>
    <row r="2" spans="1:23" s="19" customFormat="1" ht="47.25" x14ac:dyDescent="0.25">
      <c r="A2" s="18" t="s">
        <v>20</v>
      </c>
      <c r="B2" s="18" t="s">
        <v>21</v>
      </c>
      <c r="C2" s="18" t="s">
        <v>22</v>
      </c>
      <c r="D2" s="18" t="s">
        <v>23</v>
      </c>
      <c r="E2" s="18" t="s">
        <v>24</v>
      </c>
      <c r="F2" s="18" t="s">
        <v>25</v>
      </c>
      <c r="G2" s="18" t="s">
        <v>26</v>
      </c>
      <c r="H2" s="18" t="s">
        <v>27</v>
      </c>
      <c r="I2" s="18" t="s">
        <v>16</v>
      </c>
      <c r="J2" s="18" t="s">
        <v>34</v>
      </c>
      <c r="K2" s="17" t="s">
        <v>132</v>
      </c>
      <c r="L2" s="18" t="s">
        <v>20</v>
      </c>
      <c r="M2" s="18" t="s">
        <v>21</v>
      </c>
      <c r="N2" s="18" t="s">
        <v>28</v>
      </c>
      <c r="O2" s="18" t="s">
        <v>29</v>
      </c>
      <c r="P2" s="18" t="s">
        <v>30</v>
      </c>
      <c r="Q2" s="18" t="s">
        <v>31</v>
      </c>
      <c r="R2" s="18" t="s">
        <v>32</v>
      </c>
      <c r="S2" s="18" t="s">
        <v>33</v>
      </c>
      <c r="T2" s="18" t="s">
        <v>16</v>
      </c>
      <c r="U2" s="17" t="s">
        <v>84</v>
      </c>
      <c r="V2" s="18" t="s">
        <v>34</v>
      </c>
      <c r="W2" s="17" t="s">
        <v>132</v>
      </c>
    </row>
    <row r="3" spans="1:23" x14ac:dyDescent="0.25">
      <c r="A3" s="8" t="s">
        <v>35</v>
      </c>
      <c r="B3" s="32"/>
      <c r="C3" s="37"/>
      <c r="D3" s="37"/>
      <c r="E3" s="92"/>
      <c r="F3" s="37"/>
      <c r="G3" s="37"/>
      <c r="H3" s="37"/>
      <c r="I3" s="37">
        <f>SUM(C3:H3)</f>
        <v>0</v>
      </c>
      <c r="J3" s="26"/>
      <c r="K3" s="27" t="s">
        <v>36</v>
      </c>
      <c r="L3" s="8" t="s">
        <v>35</v>
      </c>
      <c r="M3" s="32"/>
      <c r="N3" s="37"/>
      <c r="O3" s="37"/>
      <c r="P3" s="37"/>
      <c r="Q3" s="37"/>
      <c r="R3" s="37"/>
      <c r="S3" s="37"/>
      <c r="T3" s="37">
        <f>SUM(N3:S3)</f>
        <v>0</v>
      </c>
      <c r="U3" s="37">
        <f t="shared" ref="U3:U15" si="0">SUM(I3+T3)</f>
        <v>0</v>
      </c>
      <c r="V3" s="26"/>
      <c r="W3" s="27" t="s">
        <v>36</v>
      </c>
    </row>
    <row r="4" spans="1:23" x14ac:dyDescent="0.25">
      <c r="A4" s="9" t="s">
        <v>37</v>
      </c>
      <c r="B4" s="33"/>
      <c r="C4" s="38"/>
      <c r="D4" s="38"/>
      <c r="E4" s="37"/>
      <c r="F4" s="38"/>
      <c r="G4" s="38"/>
      <c r="H4" s="38"/>
      <c r="I4" s="37">
        <f t="shared" ref="I4:I8" si="1">SUM(C4:H4)</f>
        <v>0</v>
      </c>
      <c r="J4" s="26"/>
      <c r="K4" s="27" t="s">
        <v>100</v>
      </c>
      <c r="L4" s="9" t="s">
        <v>37</v>
      </c>
      <c r="M4" s="33"/>
      <c r="N4" s="38"/>
      <c r="O4" s="38"/>
      <c r="P4" s="38"/>
      <c r="Q4" s="38"/>
      <c r="R4" s="38"/>
      <c r="S4" s="38"/>
      <c r="T4" s="37">
        <f t="shared" ref="T4:T32" si="2">SUM(N4:S4)</f>
        <v>0</v>
      </c>
      <c r="U4" s="37">
        <f t="shared" si="0"/>
        <v>0</v>
      </c>
      <c r="V4" s="26"/>
      <c r="W4" s="27" t="s">
        <v>100</v>
      </c>
    </row>
    <row r="5" spans="1:23" x14ac:dyDescent="0.25">
      <c r="A5" s="9" t="s">
        <v>38</v>
      </c>
      <c r="B5" s="34"/>
      <c r="C5" s="38"/>
      <c r="D5" s="38"/>
      <c r="E5" s="38"/>
      <c r="F5" s="38"/>
      <c r="G5" s="38"/>
      <c r="H5" s="38"/>
      <c r="I5" s="37">
        <f t="shared" si="1"/>
        <v>0</v>
      </c>
      <c r="J5" s="26" t="s">
        <v>74</v>
      </c>
      <c r="K5" s="27" t="s">
        <v>39</v>
      </c>
      <c r="L5" s="9" t="s">
        <v>38</v>
      </c>
      <c r="M5" s="34"/>
      <c r="N5" s="38"/>
      <c r="O5" s="38"/>
      <c r="P5" s="38"/>
      <c r="Q5" s="38"/>
      <c r="R5" s="38"/>
      <c r="S5" s="38"/>
      <c r="T5" s="37">
        <f t="shared" si="2"/>
        <v>0</v>
      </c>
      <c r="U5" s="37">
        <f t="shared" si="0"/>
        <v>0</v>
      </c>
      <c r="V5" s="26" t="s">
        <v>74</v>
      </c>
      <c r="W5" s="27" t="s">
        <v>39</v>
      </c>
    </row>
    <row r="6" spans="1:23" x14ac:dyDescent="0.25">
      <c r="A6" s="8" t="s">
        <v>40</v>
      </c>
      <c r="B6" s="35"/>
      <c r="C6" s="38"/>
      <c r="D6" s="38"/>
      <c r="E6" s="38"/>
      <c r="F6" s="38"/>
      <c r="G6" s="38"/>
      <c r="H6" s="38"/>
      <c r="I6" s="37">
        <f t="shared" si="1"/>
        <v>0</v>
      </c>
      <c r="J6" s="26"/>
      <c r="K6" s="27" t="s">
        <v>41</v>
      </c>
      <c r="L6" s="8" t="s">
        <v>40</v>
      </c>
      <c r="M6" s="35"/>
      <c r="N6" s="38"/>
      <c r="O6" s="38"/>
      <c r="P6" s="38"/>
      <c r="Q6" s="38"/>
      <c r="R6" s="38"/>
      <c r="S6" s="38"/>
      <c r="T6" s="37">
        <f t="shared" si="2"/>
        <v>0</v>
      </c>
      <c r="U6" s="37">
        <f t="shared" si="0"/>
        <v>0</v>
      </c>
      <c r="V6" s="26"/>
      <c r="W6" s="27" t="s">
        <v>41</v>
      </c>
    </row>
    <row r="7" spans="1:23" x14ac:dyDescent="0.25">
      <c r="A7" s="9" t="s">
        <v>42</v>
      </c>
      <c r="B7" s="29"/>
      <c r="C7" s="38"/>
      <c r="D7" s="38"/>
      <c r="E7" s="38"/>
      <c r="F7" s="38"/>
      <c r="G7" s="38"/>
      <c r="H7" s="38"/>
      <c r="I7" s="37">
        <f t="shared" si="1"/>
        <v>0</v>
      </c>
      <c r="J7" s="26"/>
      <c r="K7" s="27" t="s">
        <v>101</v>
      </c>
      <c r="L7" s="9" t="s">
        <v>42</v>
      </c>
      <c r="M7" s="29"/>
      <c r="N7" s="38"/>
      <c r="O7" s="38"/>
      <c r="P7" s="38"/>
      <c r="Q7" s="38"/>
      <c r="R7" s="38"/>
      <c r="S7" s="38"/>
      <c r="T7" s="37">
        <f t="shared" si="2"/>
        <v>0</v>
      </c>
      <c r="U7" s="37">
        <f t="shared" si="0"/>
        <v>0</v>
      </c>
      <c r="V7" s="26"/>
      <c r="W7" s="27" t="s">
        <v>101</v>
      </c>
    </row>
    <row r="8" spans="1:23" x14ac:dyDescent="0.25">
      <c r="A8" s="8" t="s">
        <v>43</v>
      </c>
      <c r="B8" s="29"/>
      <c r="C8" s="39"/>
      <c r="D8" s="39"/>
      <c r="E8" s="39"/>
      <c r="F8" s="39"/>
      <c r="G8" s="39"/>
      <c r="H8" s="39"/>
      <c r="I8" s="37">
        <f t="shared" si="1"/>
        <v>0</v>
      </c>
      <c r="J8" s="26"/>
      <c r="K8" s="27" t="s">
        <v>44</v>
      </c>
      <c r="L8" s="8" t="s">
        <v>43</v>
      </c>
      <c r="M8" s="29"/>
      <c r="N8" s="39"/>
      <c r="O8" s="39"/>
      <c r="P8" s="39"/>
      <c r="Q8" s="39"/>
      <c r="R8" s="39"/>
      <c r="S8" s="39"/>
      <c r="T8" s="37">
        <f t="shared" si="2"/>
        <v>0</v>
      </c>
      <c r="U8" s="37">
        <f t="shared" si="0"/>
        <v>0</v>
      </c>
      <c r="V8" s="26"/>
      <c r="W8" s="27" t="s">
        <v>44</v>
      </c>
    </row>
    <row r="9" spans="1:23" ht="24" x14ac:dyDescent="0.25">
      <c r="A9" s="76" t="s">
        <v>45</v>
      </c>
      <c r="B9" s="29" t="s">
        <v>114</v>
      </c>
      <c r="C9" s="39">
        <v>249600</v>
      </c>
      <c r="D9" s="36">
        <v>249600</v>
      </c>
      <c r="E9" s="93">
        <v>249600</v>
      </c>
      <c r="F9" s="36">
        <v>249600</v>
      </c>
      <c r="G9" s="36">
        <v>249600</v>
      </c>
      <c r="H9" s="36">
        <v>249600</v>
      </c>
      <c r="I9" s="37">
        <f>SUM(C9:H9)</f>
        <v>1497600</v>
      </c>
      <c r="J9" s="27" t="s">
        <v>46</v>
      </c>
      <c r="K9" s="72" t="s">
        <v>47</v>
      </c>
      <c r="L9" s="86" t="s">
        <v>45</v>
      </c>
      <c r="M9" s="29" t="s">
        <v>114</v>
      </c>
      <c r="N9" s="36">
        <v>249600</v>
      </c>
      <c r="O9" s="36">
        <v>249600</v>
      </c>
      <c r="P9" s="36">
        <v>249600</v>
      </c>
      <c r="Q9" s="36">
        <v>249600</v>
      </c>
      <c r="R9" s="36">
        <v>249600</v>
      </c>
      <c r="S9" s="117" t="s">
        <v>120</v>
      </c>
      <c r="T9" s="37">
        <f t="shared" si="2"/>
        <v>1248000</v>
      </c>
      <c r="U9" s="37">
        <f t="shared" si="0"/>
        <v>2745600</v>
      </c>
      <c r="V9" s="27" t="s">
        <v>46</v>
      </c>
      <c r="W9" s="80" t="s">
        <v>47</v>
      </c>
    </row>
    <row r="10" spans="1:23" x14ac:dyDescent="0.25">
      <c r="A10" s="79" t="s">
        <v>48</v>
      </c>
      <c r="B10" s="124" t="s">
        <v>136</v>
      </c>
      <c r="C10" s="10" t="s">
        <v>120</v>
      </c>
      <c r="D10" s="10" t="s">
        <v>120</v>
      </c>
      <c r="E10" s="10" t="s">
        <v>120</v>
      </c>
      <c r="F10" s="38">
        <v>17550</v>
      </c>
      <c r="G10" s="10" t="s">
        <v>120</v>
      </c>
      <c r="H10" s="10" t="s">
        <v>120</v>
      </c>
      <c r="I10" s="37">
        <f t="shared" ref="I10:I17" si="3">SUM(C10:H10)</f>
        <v>17550</v>
      </c>
      <c r="J10" s="26"/>
      <c r="K10" s="27" t="s">
        <v>49</v>
      </c>
      <c r="L10" s="81" t="s">
        <v>48</v>
      </c>
      <c r="M10" s="124" t="s">
        <v>136</v>
      </c>
      <c r="N10" s="10" t="s">
        <v>120</v>
      </c>
      <c r="O10" s="10" t="s">
        <v>120</v>
      </c>
      <c r="P10" s="10" t="s">
        <v>120</v>
      </c>
      <c r="Q10" s="10" t="s">
        <v>120</v>
      </c>
      <c r="R10" s="10" t="s">
        <v>120</v>
      </c>
      <c r="S10" s="38">
        <v>21859.3</v>
      </c>
      <c r="T10" s="37">
        <f t="shared" si="2"/>
        <v>21859.3</v>
      </c>
      <c r="U10" s="37">
        <f t="shared" si="0"/>
        <v>39409.300000000003</v>
      </c>
      <c r="V10" s="26"/>
      <c r="W10" s="27" t="s">
        <v>49</v>
      </c>
    </row>
    <row r="11" spans="1:23" ht="36" x14ac:dyDescent="0.25">
      <c r="A11" s="159" t="s">
        <v>72</v>
      </c>
      <c r="B11" s="30" t="s">
        <v>122</v>
      </c>
      <c r="C11" s="38">
        <v>54512.5</v>
      </c>
      <c r="D11" s="38">
        <v>54512.5</v>
      </c>
      <c r="E11" s="103" t="s">
        <v>121</v>
      </c>
      <c r="F11" s="10" t="s">
        <v>120</v>
      </c>
      <c r="G11" s="10" t="s">
        <v>120</v>
      </c>
      <c r="H11" s="10" t="s">
        <v>120</v>
      </c>
      <c r="I11" s="37">
        <f t="shared" si="3"/>
        <v>109025</v>
      </c>
      <c r="J11" s="25" t="s">
        <v>73</v>
      </c>
      <c r="K11" s="144" t="s">
        <v>102</v>
      </c>
      <c r="L11" s="159" t="s">
        <v>72</v>
      </c>
      <c r="M11" s="30" t="s">
        <v>122</v>
      </c>
      <c r="N11" s="10" t="s">
        <v>120</v>
      </c>
      <c r="O11" s="10" t="s">
        <v>120</v>
      </c>
      <c r="P11" s="10" t="s">
        <v>120</v>
      </c>
      <c r="Q11" s="10" t="s">
        <v>120</v>
      </c>
      <c r="R11" s="10" t="s">
        <v>120</v>
      </c>
      <c r="S11" s="10" t="s">
        <v>120</v>
      </c>
      <c r="T11" s="37">
        <f t="shared" si="2"/>
        <v>0</v>
      </c>
      <c r="U11" s="37">
        <f t="shared" si="0"/>
        <v>109025</v>
      </c>
      <c r="V11" s="25" t="s">
        <v>73</v>
      </c>
      <c r="W11" s="144" t="s">
        <v>102</v>
      </c>
    </row>
    <row r="12" spans="1:23" ht="48" x14ac:dyDescent="0.25">
      <c r="A12" s="160"/>
      <c r="B12" s="101" t="s">
        <v>117</v>
      </c>
      <c r="C12" s="104">
        <v>1118440</v>
      </c>
      <c r="D12" s="89">
        <v>1118440</v>
      </c>
      <c r="E12" s="89">
        <v>1118441</v>
      </c>
      <c r="F12" s="89">
        <v>1118442</v>
      </c>
      <c r="G12" s="112">
        <v>1118440</v>
      </c>
      <c r="H12" s="112">
        <v>1118440</v>
      </c>
      <c r="I12" s="37">
        <f t="shared" si="3"/>
        <v>6710643</v>
      </c>
      <c r="J12" s="105" t="s">
        <v>103</v>
      </c>
      <c r="K12" s="145"/>
      <c r="L12" s="160"/>
      <c r="M12" s="101" t="s">
        <v>117</v>
      </c>
      <c r="N12" s="10">
        <v>1171940</v>
      </c>
      <c r="O12" s="10">
        <v>1171940</v>
      </c>
      <c r="P12" s="10">
        <v>507840.67</v>
      </c>
      <c r="Q12" s="10">
        <v>882680</v>
      </c>
      <c r="R12" s="10">
        <v>882680</v>
      </c>
      <c r="S12" s="114" t="s">
        <v>120</v>
      </c>
      <c r="T12" s="37">
        <f t="shared" si="2"/>
        <v>4617080.67</v>
      </c>
      <c r="U12" s="37">
        <f t="shared" si="0"/>
        <v>11327723.67</v>
      </c>
      <c r="V12" s="105" t="s">
        <v>103</v>
      </c>
      <c r="W12" s="145"/>
    </row>
    <row r="13" spans="1:23" ht="18" customHeight="1" x14ac:dyDescent="0.25">
      <c r="A13" s="159" t="s">
        <v>96</v>
      </c>
      <c r="B13" s="30" t="s">
        <v>83</v>
      </c>
      <c r="C13" s="39">
        <v>53181</v>
      </c>
      <c r="D13" s="39">
        <v>53181</v>
      </c>
      <c r="E13" s="39">
        <v>53181</v>
      </c>
      <c r="F13" s="39">
        <v>53181</v>
      </c>
      <c r="G13" s="39">
        <v>53181</v>
      </c>
      <c r="H13" s="39">
        <v>53181</v>
      </c>
      <c r="I13" s="37">
        <f>SUM(C13:H13)</f>
        <v>319086</v>
      </c>
      <c r="J13" s="154" t="s">
        <v>125</v>
      </c>
      <c r="K13" s="144" t="s">
        <v>107</v>
      </c>
      <c r="L13" s="159" t="s">
        <v>96</v>
      </c>
      <c r="M13" s="30" t="s">
        <v>83</v>
      </c>
      <c r="N13" s="39">
        <v>53181</v>
      </c>
      <c r="O13" s="39">
        <v>53181</v>
      </c>
      <c r="P13" s="39">
        <v>53181</v>
      </c>
      <c r="Q13" s="39">
        <v>53181</v>
      </c>
      <c r="R13" s="39">
        <v>53181</v>
      </c>
      <c r="S13" s="39">
        <v>53181</v>
      </c>
      <c r="T13" s="37">
        <f t="shared" si="2"/>
        <v>319086</v>
      </c>
      <c r="U13" s="37">
        <f t="shared" si="0"/>
        <v>638172</v>
      </c>
      <c r="V13" s="28" t="s">
        <v>80</v>
      </c>
      <c r="W13" s="144" t="s">
        <v>107</v>
      </c>
    </row>
    <row r="14" spans="1:23" ht="21.75" customHeight="1" x14ac:dyDescent="0.25">
      <c r="A14" s="169"/>
      <c r="B14" s="30" t="s">
        <v>71</v>
      </c>
      <c r="C14" s="39">
        <v>8708</v>
      </c>
      <c r="D14" s="39">
        <v>8708</v>
      </c>
      <c r="E14" s="39">
        <v>8708</v>
      </c>
      <c r="F14" s="39">
        <v>8708</v>
      </c>
      <c r="G14" s="39">
        <v>8708</v>
      </c>
      <c r="H14" s="39">
        <v>8708</v>
      </c>
      <c r="I14" s="37">
        <f t="shared" si="3"/>
        <v>52248</v>
      </c>
      <c r="J14" s="155"/>
      <c r="K14" s="145"/>
      <c r="L14" s="169"/>
      <c r="M14" s="30" t="s">
        <v>71</v>
      </c>
      <c r="N14" s="39">
        <v>8708</v>
      </c>
      <c r="O14" s="39">
        <v>8708</v>
      </c>
      <c r="P14" s="39">
        <v>8708</v>
      </c>
      <c r="Q14" s="39">
        <v>8708</v>
      </c>
      <c r="R14" s="39">
        <v>8708</v>
      </c>
      <c r="S14" s="39">
        <v>8708</v>
      </c>
      <c r="T14" s="37">
        <f t="shared" si="2"/>
        <v>52248</v>
      </c>
      <c r="U14" s="37">
        <f t="shared" si="0"/>
        <v>104496</v>
      </c>
      <c r="V14" s="28"/>
      <c r="W14" s="145"/>
    </row>
    <row r="15" spans="1:23" x14ac:dyDescent="0.25">
      <c r="A15" s="159" t="s">
        <v>50</v>
      </c>
      <c r="B15" s="146" t="s">
        <v>115</v>
      </c>
      <c r="C15" s="150">
        <v>665000</v>
      </c>
      <c r="D15" s="150">
        <v>665000</v>
      </c>
      <c r="E15" s="150">
        <v>665000</v>
      </c>
      <c r="F15" s="148">
        <v>665000</v>
      </c>
      <c r="G15" s="150">
        <v>665000</v>
      </c>
      <c r="H15" s="150">
        <v>665000</v>
      </c>
      <c r="I15" s="152">
        <f t="shared" si="3"/>
        <v>3990000</v>
      </c>
      <c r="J15" s="154" t="s">
        <v>75</v>
      </c>
      <c r="K15" s="156" t="s">
        <v>104</v>
      </c>
      <c r="L15" s="159" t="s">
        <v>50</v>
      </c>
      <c r="M15" s="146" t="s">
        <v>115</v>
      </c>
      <c r="N15" s="148">
        <v>665000</v>
      </c>
      <c r="O15" s="150">
        <v>798000</v>
      </c>
      <c r="P15" s="150">
        <v>798000</v>
      </c>
      <c r="Q15" s="150">
        <v>798000</v>
      </c>
      <c r="R15" s="150">
        <v>798000</v>
      </c>
      <c r="S15" s="150">
        <v>798000</v>
      </c>
      <c r="T15" s="140">
        <f t="shared" si="2"/>
        <v>4655000</v>
      </c>
      <c r="U15" s="152">
        <f t="shared" si="0"/>
        <v>8645000</v>
      </c>
      <c r="V15" s="154" t="s">
        <v>75</v>
      </c>
      <c r="W15" s="156" t="s">
        <v>104</v>
      </c>
    </row>
    <row r="16" spans="1:23" x14ac:dyDescent="0.25">
      <c r="A16" s="169"/>
      <c r="B16" s="147"/>
      <c r="C16" s="151"/>
      <c r="D16" s="151"/>
      <c r="E16" s="151"/>
      <c r="F16" s="149"/>
      <c r="G16" s="151"/>
      <c r="H16" s="151"/>
      <c r="I16" s="153"/>
      <c r="J16" s="155"/>
      <c r="K16" s="157"/>
      <c r="L16" s="169"/>
      <c r="M16" s="147"/>
      <c r="N16" s="149"/>
      <c r="O16" s="151"/>
      <c r="P16" s="151"/>
      <c r="Q16" s="151"/>
      <c r="R16" s="151"/>
      <c r="S16" s="151"/>
      <c r="T16" s="141"/>
      <c r="U16" s="153"/>
      <c r="V16" s="155"/>
      <c r="W16" s="157"/>
    </row>
    <row r="17" spans="1:23" ht="36" x14ac:dyDescent="0.25">
      <c r="A17" s="12" t="s">
        <v>51</v>
      </c>
      <c r="B17" s="30" t="s">
        <v>116</v>
      </c>
      <c r="C17" s="38">
        <v>29500</v>
      </c>
      <c r="D17" s="38">
        <v>29500</v>
      </c>
      <c r="E17" s="38">
        <v>29500</v>
      </c>
      <c r="F17" s="38">
        <v>29500</v>
      </c>
      <c r="G17" s="38">
        <v>29500</v>
      </c>
      <c r="H17" s="38">
        <v>29500</v>
      </c>
      <c r="I17" s="37">
        <f t="shared" si="3"/>
        <v>177000</v>
      </c>
      <c r="J17" s="25" t="s">
        <v>76</v>
      </c>
      <c r="K17" s="27" t="s">
        <v>52</v>
      </c>
      <c r="L17" s="12" t="s">
        <v>51</v>
      </c>
      <c r="M17" s="30" t="s">
        <v>116</v>
      </c>
      <c r="N17" s="38">
        <v>29500</v>
      </c>
      <c r="O17" s="38">
        <v>29500</v>
      </c>
      <c r="P17" s="38">
        <v>29500</v>
      </c>
      <c r="Q17" s="38">
        <v>29500</v>
      </c>
      <c r="R17" s="38">
        <v>29500</v>
      </c>
      <c r="S17" s="38">
        <v>29500</v>
      </c>
      <c r="T17" s="37">
        <f t="shared" si="2"/>
        <v>177000</v>
      </c>
      <c r="U17" s="110">
        <f t="shared" ref="U17:U25" si="4">SUM(I17+T17)</f>
        <v>354000</v>
      </c>
      <c r="V17" s="25" t="s">
        <v>76</v>
      </c>
      <c r="W17" s="27" t="s">
        <v>52</v>
      </c>
    </row>
    <row r="18" spans="1:23" ht="24" x14ac:dyDescent="0.25">
      <c r="A18" s="12" t="s">
        <v>53</v>
      </c>
      <c r="B18" s="30"/>
      <c r="C18" s="38"/>
      <c r="D18" s="38"/>
      <c r="E18" s="38"/>
      <c r="F18" s="38"/>
      <c r="G18" s="38"/>
      <c r="H18" s="38"/>
      <c r="I18" s="37">
        <f>SUM(C18:H18)</f>
        <v>0</v>
      </c>
      <c r="J18" s="26"/>
      <c r="K18" s="27" t="s">
        <v>54</v>
      </c>
      <c r="L18" s="12" t="s">
        <v>53</v>
      </c>
      <c r="M18" s="30"/>
      <c r="N18" s="38"/>
      <c r="O18" s="38"/>
      <c r="P18" s="38"/>
      <c r="Q18" s="38"/>
      <c r="R18" s="38"/>
      <c r="S18" s="38"/>
      <c r="T18" s="37">
        <f t="shared" si="2"/>
        <v>0</v>
      </c>
      <c r="U18" s="109">
        <f t="shared" si="4"/>
        <v>0</v>
      </c>
      <c r="V18" s="26"/>
      <c r="W18" s="27" t="s">
        <v>54</v>
      </c>
    </row>
    <row r="19" spans="1:23" ht="24" x14ac:dyDescent="0.25">
      <c r="A19" s="76" t="s">
        <v>55</v>
      </c>
      <c r="B19" s="125" t="s">
        <v>137</v>
      </c>
      <c r="C19" s="10" t="s">
        <v>120</v>
      </c>
      <c r="D19" s="10" t="s">
        <v>120</v>
      </c>
      <c r="E19" s="10" t="s">
        <v>120</v>
      </c>
      <c r="F19" s="10" t="s">
        <v>120</v>
      </c>
      <c r="G19" s="10" t="s">
        <v>120</v>
      </c>
      <c r="H19" s="10" t="s">
        <v>120</v>
      </c>
      <c r="I19" s="37">
        <f>SUM(C19:H19)</f>
        <v>0</v>
      </c>
      <c r="J19" s="26"/>
      <c r="K19" s="27" t="s">
        <v>105</v>
      </c>
      <c r="L19" s="86" t="s">
        <v>55</v>
      </c>
      <c r="M19" s="125" t="s">
        <v>137</v>
      </c>
      <c r="N19" s="38">
        <v>34715</v>
      </c>
      <c r="O19" s="10" t="s">
        <v>120</v>
      </c>
      <c r="P19" s="10" t="s">
        <v>120</v>
      </c>
      <c r="Q19" s="10" t="s">
        <v>120</v>
      </c>
      <c r="R19" s="10" t="s">
        <v>120</v>
      </c>
      <c r="S19" s="10" t="s">
        <v>120</v>
      </c>
      <c r="T19" s="37">
        <f>SUM(N19:S19)</f>
        <v>34715</v>
      </c>
      <c r="U19" s="110">
        <f t="shared" si="4"/>
        <v>34715</v>
      </c>
      <c r="V19" s="26"/>
      <c r="W19" s="27" t="s">
        <v>105</v>
      </c>
    </row>
    <row r="20" spans="1:23" x14ac:dyDescent="0.25">
      <c r="A20" s="159" t="s">
        <v>106</v>
      </c>
      <c r="B20" s="77" t="s">
        <v>118</v>
      </c>
      <c r="C20" s="73">
        <v>2072.9699999999998</v>
      </c>
      <c r="D20" s="73">
        <v>5720.8</v>
      </c>
      <c r="E20" s="78">
        <v>2124.1999999999998</v>
      </c>
      <c r="F20" s="78">
        <v>2231.6799999999998</v>
      </c>
      <c r="G20" s="73">
        <v>1786.4</v>
      </c>
      <c r="H20" s="73">
        <v>2471.92</v>
      </c>
      <c r="I20" s="74">
        <f t="shared" ref="I20:I25" si="5">SUM(C20:H20)</f>
        <v>16407.97</v>
      </c>
      <c r="J20" s="154" t="s">
        <v>127</v>
      </c>
      <c r="K20" s="144" t="s">
        <v>56</v>
      </c>
      <c r="L20" s="159" t="s">
        <v>106</v>
      </c>
      <c r="M20" s="85" t="s">
        <v>118</v>
      </c>
      <c r="N20" s="84">
        <v>1721.76</v>
      </c>
      <c r="O20" s="82">
        <v>2044.27</v>
      </c>
      <c r="P20" s="10">
        <v>2501.4</v>
      </c>
      <c r="Q20" s="10">
        <v>2497.9699999999998</v>
      </c>
      <c r="R20" s="82">
        <v>2311.08</v>
      </c>
      <c r="S20" s="114" t="s">
        <v>120</v>
      </c>
      <c r="T20" s="37">
        <f t="shared" si="2"/>
        <v>11076.48</v>
      </c>
      <c r="U20" s="109">
        <f t="shared" si="4"/>
        <v>27484.45</v>
      </c>
      <c r="V20" s="154" t="s">
        <v>77</v>
      </c>
      <c r="W20" s="144" t="s">
        <v>56</v>
      </c>
    </row>
    <row r="21" spans="1:23" ht="21" customHeight="1" x14ac:dyDescent="0.25">
      <c r="A21" s="169"/>
      <c r="B21" s="77" t="s">
        <v>119</v>
      </c>
      <c r="C21" s="10">
        <v>5124.7</v>
      </c>
      <c r="D21" s="38">
        <v>1618.84</v>
      </c>
      <c r="E21" s="38">
        <v>5409.93</v>
      </c>
      <c r="F21" s="38">
        <v>9332.4</v>
      </c>
      <c r="G21" s="38">
        <v>4116</v>
      </c>
      <c r="H21" s="38">
        <v>3511.2</v>
      </c>
      <c r="I21" s="74">
        <f t="shared" si="5"/>
        <v>29113.070000000003</v>
      </c>
      <c r="J21" s="155"/>
      <c r="K21" s="145"/>
      <c r="L21" s="169"/>
      <c r="M21" s="85" t="s">
        <v>119</v>
      </c>
      <c r="N21" s="10">
        <v>3990</v>
      </c>
      <c r="O21" s="113">
        <v>2044.27</v>
      </c>
      <c r="P21" s="10" t="s">
        <v>120</v>
      </c>
      <c r="Q21" s="10">
        <v>3126.18</v>
      </c>
      <c r="R21" s="82">
        <v>2338.11</v>
      </c>
      <c r="S21" s="114" t="s">
        <v>120</v>
      </c>
      <c r="T21" s="37">
        <f t="shared" si="2"/>
        <v>11498.560000000001</v>
      </c>
      <c r="U21" s="87">
        <f t="shared" si="4"/>
        <v>40611.630000000005</v>
      </c>
      <c r="V21" s="155"/>
      <c r="W21" s="145"/>
    </row>
    <row r="22" spans="1:23" ht="36" x14ac:dyDescent="0.25">
      <c r="A22" s="12" t="s">
        <v>57</v>
      </c>
      <c r="B22" s="125" t="s">
        <v>138</v>
      </c>
      <c r="C22" s="10" t="s">
        <v>120</v>
      </c>
      <c r="D22" s="38">
        <v>48129.75</v>
      </c>
      <c r="E22" s="10" t="s">
        <v>120</v>
      </c>
      <c r="F22" s="10" t="s">
        <v>120</v>
      </c>
      <c r="G22" s="38">
        <v>37133.5</v>
      </c>
      <c r="H22" s="10" t="s">
        <v>120</v>
      </c>
      <c r="I22" s="74">
        <f t="shared" si="5"/>
        <v>85263.25</v>
      </c>
      <c r="J22" s="26"/>
      <c r="K22" s="27"/>
      <c r="L22" s="12" t="s">
        <v>57</v>
      </c>
      <c r="M22" s="125" t="s">
        <v>138</v>
      </c>
      <c r="N22" s="10" t="s">
        <v>120</v>
      </c>
      <c r="O22" s="38">
        <v>41776.980000000003</v>
      </c>
      <c r="P22" s="38">
        <v>47478.76</v>
      </c>
      <c r="Q22" s="10" t="s">
        <v>120</v>
      </c>
      <c r="R22" s="10" t="s">
        <v>120</v>
      </c>
      <c r="S22" s="10" t="s">
        <v>120</v>
      </c>
      <c r="T22" s="37">
        <f t="shared" si="2"/>
        <v>89255.74</v>
      </c>
      <c r="U22" s="87">
        <f t="shared" si="4"/>
        <v>174518.99</v>
      </c>
      <c r="V22" s="26"/>
      <c r="W22" s="27"/>
    </row>
    <row r="23" spans="1:23" x14ac:dyDescent="0.25">
      <c r="A23" s="13" t="s">
        <v>58</v>
      </c>
      <c r="B23" s="31"/>
      <c r="C23" s="38"/>
      <c r="D23" s="38"/>
      <c r="E23" s="38"/>
      <c r="F23" s="38"/>
      <c r="G23" s="38"/>
      <c r="H23" s="38"/>
      <c r="I23" s="74">
        <f t="shared" si="5"/>
        <v>0</v>
      </c>
      <c r="J23" s="26"/>
      <c r="K23" s="27" t="s">
        <v>108</v>
      </c>
      <c r="L23" s="13" t="s">
        <v>58</v>
      </c>
      <c r="M23" s="31"/>
      <c r="N23" s="38"/>
      <c r="O23" s="38"/>
      <c r="P23" s="38"/>
      <c r="Q23" s="82"/>
      <c r="R23" s="82"/>
      <c r="S23" s="82"/>
      <c r="T23" s="37">
        <f t="shared" si="2"/>
        <v>0</v>
      </c>
      <c r="U23" s="87">
        <f t="shared" si="4"/>
        <v>0</v>
      </c>
      <c r="V23" s="26"/>
      <c r="W23" s="27" t="s">
        <v>108</v>
      </c>
    </row>
    <row r="24" spans="1:23" x14ac:dyDescent="0.25">
      <c r="A24" s="12" t="s">
        <v>59</v>
      </c>
      <c r="B24" s="30"/>
      <c r="C24" s="38"/>
      <c r="D24" s="38"/>
      <c r="E24" s="38"/>
      <c r="F24" s="38"/>
      <c r="G24" s="38"/>
      <c r="H24" s="38"/>
      <c r="I24" s="74">
        <f t="shared" si="5"/>
        <v>0</v>
      </c>
      <c r="J24" s="26"/>
      <c r="K24" s="27" t="s">
        <v>109</v>
      </c>
      <c r="L24" s="12" t="s">
        <v>59</v>
      </c>
      <c r="M24" s="30"/>
      <c r="N24" s="38"/>
      <c r="O24" s="38"/>
      <c r="P24" s="38"/>
      <c r="Q24" s="82"/>
      <c r="R24" s="82"/>
      <c r="S24" s="82"/>
      <c r="T24" s="37">
        <f t="shared" si="2"/>
        <v>0</v>
      </c>
      <c r="U24" s="87">
        <f t="shared" si="4"/>
        <v>0</v>
      </c>
      <c r="V24" s="26"/>
      <c r="W24" s="27" t="s">
        <v>109</v>
      </c>
    </row>
    <row r="25" spans="1:23" ht="24" x14ac:dyDescent="0.25">
      <c r="A25" s="159" t="s">
        <v>60</v>
      </c>
      <c r="B25" s="30" t="s">
        <v>135</v>
      </c>
      <c r="C25" s="38">
        <v>17850</v>
      </c>
      <c r="D25" s="38">
        <v>17850</v>
      </c>
      <c r="E25" s="38">
        <v>17850</v>
      </c>
      <c r="F25" s="38">
        <v>17850</v>
      </c>
      <c r="G25" s="38">
        <v>17850</v>
      </c>
      <c r="H25" s="10" t="s">
        <v>120</v>
      </c>
      <c r="I25" s="74">
        <f t="shared" si="5"/>
        <v>89250</v>
      </c>
      <c r="J25" s="25" t="s">
        <v>78</v>
      </c>
      <c r="K25" s="144" t="s">
        <v>110</v>
      </c>
      <c r="L25" s="159" t="s">
        <v>60</v>
      </c>
      <c r="M25" s="30" t="s">
        <v>135</v>
      </c>
      <c r="N25" s="10" t="s">
        <v>120</v>
      </c>
      <c r="O25" s="10" t="s">
        <v>120</v>
      </c>
      <c r="P25" s="10" t="s">
        <v>120</v>
      </c>
      <c r="Q25" s="84" t="s">
        <v>120</v>
      </c>
      <c r="R25" s="84" t="s">
        <v>120</v>
      </c>
      <c r="S25" s="84" t="s">
        <v>120</v>
      </c>
      <c r="T25" s="37">
        <f t="shared" si="2"/>
        <v>0</v>
      </c>
      <c r="U25" s="87">
        <f t="shared" si="4"/>
        <v>89250</v>
      </c>
      <c r="V25" s="25"/>
      <c r="W25" s="144" t="s">
        <v>110</v>
      </c>
    </row>
    <row r="26" spans="1:23" ht="24" x14ac:dyDescent="0.25">
      <c r="A26" s="160"/>
      <c r="B26" s="30" t="s">
        <v>133</v>
      </c>
      <c r="C26" s="121">
        <v>201000</v>
      </c>
      <c r="D26" s="121">
        <v>136010</v>
      </c>
      <c r="E26" s="122" t="s">
        <v>120</v>
      </c>
      <c r="F26" s="121">
        <v>90115</v>
      </c>
      <c r="G26" s="121">
        <v>280000</v>
      </c>
      <c r="H26" s="10" t="s">
        <v>120</v>
      </c>
      <c r="I26" s="110">
        <f>SUM(C26:H26)</f>
        <v>707125</v>
      </c>
      <c r="J26" s="154" t="s">
        <v>79</v>
      </c>
      <c r="K26" s="170"/>
      <c r="L26" s="160"/>
      <c r="M26" s="30" t="s">
        <v>133</v>
      </c>
      <c r="N26" s="10">
        <v>15308.16</v>
      </c>
      <c r="O26" s="10">
        <v>228480</v>
      </c>
      <c r="P26" s="10">
        <v>58924.04</v>
      </c>
      <c r="Q26" s="10" t="s">
        <v>120</v>
      </c>
      <c r="R26" s="10" t="s">
        <v>120</v>
      </c>
      <c r="S26" s="10">
        <v>44134.720000000001</v>
      </c>
      <c r="T26" s="110">
        <f>SUM(N26:S26)</f>
        <v>346846.92000000004</v>
      </c>
      <c r="U26" s="120">
        <f>SUM(I26+T26)</f>
        <v>1053971.92</v>
      </c>
      <c r="V26" s="154"/>
      <c r="W26" s="170"/>
    </row>
    <row r="27" spans="1:23" x14ac:dyDescent="0.25">
      <c r="A27" s="160"/>
      <c r="B27" s="30" t="s">
        <v>134</v>
      </c>
      <c r="C27" s="115" t="s">
        <v>120</v>
      </c>
      <c r="D27" s="115" t="s">
        <v>120</v>
      </c>
      <c r="E27" s="123">
        <v>1671829.75</v>
      </c>
      <c r="F27" s="119">
        <v>3736935.03</v>
      </c>
      <c r="G27" s="119">
        <v>3818991.61</v>
      </c>
      <c r="H27" s="119">
        <v>4606076.8</v>
      </c>
      <c r="I27" s="110">
        <f>SUM(C27:H27)</f>
        <v>13833833.189999998</v>
      </c>
      <c r="J27" s="155"/>
      <c r="K27" s="145"/>
      <c r="L27" s="160"/>
      <c r="M27" s="30" t="s">
        <v>134</v>
      </c>
      <c r="N27" s="119">
        <v>5247569.2</v>
      </c>
      <c r="O27" s="119">
        <v>6337696.9100000001</v>
      </c>
      <c r="P27" s="119">
        <v>7087096.6100000003</v>
      </c>
      <c r="Q27" s="119">
        <v>7588754.6100000003</v>
      </c>
      <c r="R27" s="119">
        <v>8923209.7200000007</v>
      </c>
      <c r="S27" s="119">
        <v>10598081.810000001</v>
      </c>
      <c r="T27" s="110">
        <f>SUM(N27:S27)</f>
        <v>45782408.859999999</v>
      </c>
      <c r="U27" s="120">
        <f>SUM(I27+T27)</f>
        <v>59616242.049999997</v>
      </c>
      <c r="V27" s="155"/>
      <c r="W27" s="145"/>
    </row>
    <row r="28" spans="1:23" x14ac:dyDescent="0.25">
      <c r="A28" s="159" t="s">
        <v>61</v>
      </c>
      <c r="B28" s="146"/>
      <c r="C28" s="142"/>
      <c r="D28" s="142"/>
      <c r="E28" s="164"/>
      <c r="F28" s="142"/>
      <c r="G28" s="142"/>
      <c r="H28" s="142"/>
      <c r="I28" s="152">
        <f>SUM(C28:H28)</f>
        <v>0</v>
      </c>
      <c r="J28" s="161"/>
      <c r="K28" s="144" t="s">
        <v>111</v>
      </c>
      <c r="L28" s="159" t="s">
        <v>61</v>
      </c>
      <c r="M28" s="146"/>
      <c r="N28" s="142"/>
      <c r="O28" s="142"/>
      <c r="P28" s="142"/>
      <c r="Q28" s="138"/>
      <c r="R28" s="138"/>
      <c r="S28" s="138"/>
      <c r="T28" s="140">
        <f t="shared" si="2"/>
        <v>0</v>
      </c>
      <c r="U28" s="152">
        <f t="shared" ref="U28:U34" si="6">SUM(I28+T28)</f>
        <v>0</v>
      </c>
      <c r="V28" s="161"/>
      <c r="W28" s="144" t="s">
        <v>111</v>
      </c>
    </row>
    <row r="29" spans="1:23" x14ac:dyDescent="0.25">
      <c r="A29" s="160"/>
      <c r="B29" s="163"/>
      <c r="C29" s="143"/>
      <c r="D29" s="143"/>
      <c r="E29" s="165"/>
      <c r="F29" s="143"/>
      <c r="G29" s="143"/>
      <c r="H29" s="143"/>
      <c r="I29" s="153"/>
      <c r="J29" s="162"/>
      <c r="K29" s="145"/>
      <c r="L29" s="160"/>
      <c r="M29" s="163"/>
      <c r="N29" s="143"/>
      <c r="O29" s="143"/>
      <c r="P29" s="143"/>
      <c r="Q29" s="139"/>
      <c r="R29" s="139"/>
      <c r="S29" s="139"/>
      <c r="T29" s="141"/>
      <c r="U29" s="153">
        <f t="shared" si="6"/>
        <v>0</v>
      </c>
      <c r="V29" s="162"/>
      <c r="W29" s="145"/>
    </row>
    <row r="30" spans="1:23" ht="24" x14ac:dyDescent="0.25">
      <c r="A30" s="12" t="s">
        <v>62</v>
      </c>
      <c r="B30" s="30"/>
      <c r="C30" s="38"/>
      <c r="D30" s="38"/>
      <c r="E30" s="38"/>
      <c r="F30" s="38"/>
      <c r="G30" s="38"/>
      <c r="H30" s="38"/>
      <c r="I30" s="108">
        <f>SUM(B30:H30)</f>
        <v>0</v>
      </c>
      <c r="J30" s="26"/>
      <c r="K30" s="27" t="s">
        <v>112</v>
      </c>
      <c r="L30" s="12" t="s">
        <v>62</v>
      </c>
      <c r="M30" s="30"/>
      <c r="N30" s="38"/>
      <c r="O30" s="38"/>
      <c r="P30" s="38"/>
      <c r="Q30" s="82"/>
      <c r="R30" s="82"/>
      <c r="S30" s="82"/>
      <c r="T30" s="37">
        <f>SUM(N30:S30)</f>
        <v>0</v>
      </c>
      <c r="U30" s="108">
        <f t="shared" si="6"/>
        <v>0</v>
      </c>
      <c r="V30" s="26"/>
      <c r="W30" s="27" t="s">
        <v>112</v>
      </c>
    </row>
    <row r="31" spans="1:23" x14ac:dyDescent="0.25">
      <c r="A31" s="116" t="s">
        <v>63</v>
      </c>
      <c r="B31" s="126" t="s">
        <v>139</v>
      </c>
      <c r="C31" s="115" t="s">
        <v>120</v>
      </c>
      <c r="D31" s="115">
        <v>3083.16</v>
      </c>
      <c r="E31" s="115">
        <v>15415.79</v>
      </c>
      <c r="F31" s="89">
        <v>3083.16</v>
      </c>
      <c r="G31" s="115" t="s">
        <v>120</v>
      </c>
      <c r="H31" s="115" t="s">
        <v>120</v>
      </c>
      <c r="I31" s="129">
        <f>SUM(C31:H31)</f>
        <v>21582.11</v>
      </c>
      <c r="J31" s="127"/>
      <c r="K31" s="128" t="s">
        <v>65</v>
      </c>
      <c r="L31" s="116" t="s">
        <v>63</v>
      </c>
      <c r="M31" s="126" t="s">
        <v>139</v>
      </c>
      <c r="N31" s="10" t="s">
        <v>120</v>
      </c>
      <c r="O31" s="10" t="s">
        <v>120</v>
      </c>
      <c r="P31" s="10" t="s">
        <v>120</v>
      </c>
      <c r="Q31" s="10" t="s">
        <v>120</v>
      </c>
      <c r="R31" s="10" t="s">
        <v>120</v>
      </c>
      <c r="S31" s="10" t="s">
        <v>120</v>
      </c>
      <c r="T31" s="120">
        <f t="shared" si="2"/>
        <v>0</v>
      </c>
      <c r="U31" s="129">
        <f t="shared" si="6"/>
        <v>21582.11</v>
      </c>
      <c r="V31" s="127"/>
      <c r="W31" s="128" t="s">
        <v>65</v>
      </c>
    </row>
    <row r="32" spans="1:23" ht="48" x14ac:dyDescent="0.25">
      <c r="A32" s="12" t="s">
        <v>64</v>
      </c>
      <c r="B32" s="31"/>
      <c r="C32" s="38"/>
      <c r="D32" s="38"/>
      <c r="E32" s="38"/>
      <c r="F32" s="38"/>
      <c r="G32" s="38"/>
      <c r="H32" s="38"/>
      <c r="I32" s="75">
        <f>SUM(C32:H32)</f>
        <v>0</v>
      </c>
      <c r="J32" s="25" t="s">
        <v>95</v>
      </c>
      <c r="K32" s="27" t="s">
        <v>113</v>
      </c>
      <c r="L32" s="12" t="s">
        <v>64</v>
      </c>
      <c r="M32" s="31"/>
      <c r="N32" s="38"/>
      <c r="O32" s="38"/>
      <c r="P32" s="38"/>
      <c r="Q32" s="83"/>
      <c r="R32" s="83"/>
      <c r="S32" s="83"/>
      <c r="T32" s="37">
        <f t="shared" si="2"/>
        <v>0</v>
      </c>
      <c r="U32" s="88">
        <f t="shared" si="6"/>
        <v>0</v>
      </c>
      <c r="V32" s="25" t="s">
        <v>95</v>
      </c>
      <c r="W32" s="27" t="s">
        <v>113</v>
      </c>
    </row>
    <row r="33" spans="1:23" ht="19.5" customHeight="1" x14ac:dyDescent="0.25">
      <c r="A33" s="13" t="s">
        <v>66</v>
      </c>
      <c r="B33" s="70" t="s">
        <v>69</v>
      </c>
      <c r="C33" s="38">
        <v>11418.294799999998</v>
      </c>
      <c r="D33" s="38">
        <v>30854.9558</v>
      </c>
      <c r="E33" s="38">
        <v>15711.8797</v>
      </c>
      <c r="F33" s="38">
        <v>12114.149799999999</v>
      </c>
      <c r="G33" s="38">
        <v>13923.978500000003</v>
      </c>
      <c r="H33" s="38">
        <v>15295.561199999996</v>
      </c>
      <c r="I33" s="37">
        <f>SUM(C33:H33)</f>
        <v>99318.819799999997</v>
      </c>
      <c r="J33" s="159" t="s">
        <v>126</v>
      </c>
      <c r="K33" s="144" t="s">
        <v>67</v>
      </c>
      <c r="L33" s="13" t="s">
        <v>66</v>
      </c>
      <c r="M33" s="70" t="s">
        <v>69</v>
      </c>
      <c r="N33" s="38">
        <v>21346.755800000003</v>
      </c>
      <c r="O33" s="38">
        <v>15833.178500000002</v>
      </c>
      <c r="P33" s="38">
        <v>13888.773999999999</v>
      </c>
      <c r="Q33" s="38">
        <v>13951.721900000002</v>
      </c>
      <c r="R33" s="38">
        <v>12524.603900000002</v>
      </c>
      <c r="S33" s="38">
        <v>12070.448000000002</v>
      </c>
      <c r="T33" s="37">
        <f>SUM(N33:S33)</f>
        <v>89615.482100000023</v>
      </c>
      <c r="U33" s="37">
        <f t="shared" si="6"/>
        <v>188934.30190000002</v>
      </c>
      <c r="V33" s="68"/>
      <c r="W33" s="144" t="s">
        <v>67</v>
      </c>
    </row>
    <row r="34" spans="1:23" ht="27.75" customHeight="1" x14ac:dyDescent="0.25">
      <c r="A34" s="12" t="s">
        <v>68</v>
      </c>
      <c r="B34" s="102"/>
      <c r="C34" s="38"/>
      <c r="D34" s="38"/>
      <c r="E34" s="38"/>
      <c r="F34" s="38"/>
      <c r="G34" s="38"/>
      <c r="H34" s="38"/>
      <c r="I34" s="38">
        <f t="shared" ref="I34" si="7">I35*1%</f>
        <v>276557.26589999994</v>
      </c>
      <c r="J34" s="169"/>
      <c r="K34" s="145"/>
      <c r="L34" s="12" t="s">
        <v>68</v>
      </c>
      <c r="M34" s="102"/>
      <c r="N34" s="38"/>
      <c r="O34" s="38"/>
      <c r="P34" s="38"/>
      <c r="Q34" s="38"/>
      <c r="R34" s="38"/>
      <c r="S34" s="38"/>
      <c r="T34" s="38">
        <f t="shared" ref="T34" si="8">T35*1%</f>
        <v>573660.75530000008</v>
      </c>
      <c r="U34" s="38">
        <f t="shared" si="6"/>
        <v>850218.02120000008</v>
      </c>
      <c r="V34" s="68"/>
      <c r="W34" s="145"/>
    </row>
    <row r="35" spans="1:23" x14ac:dyDescent="0.25">
      <c r="A35" s="166" t="s">
        <v>70</v>
      </c>
      <c r="B35" s="167"/>
      <c r="C35" s="40">
        <f t="shared" ref="C35:H35" si="9">SUM(C3:C32)</f>
        <v>2404989.1700000004</v>
      </c>
      <c r="D35" s="40">
        <f t="shared" si="9"/>
        <v>2391354.0499999998</v>
      </c>
      <c r="E35" s="40">
        <f t="shared" si="9"/>
        <v>3837059.6700000004</v>
      </c>
      <c r="F35" s="40">
        <f t="shared" si="9"/>
        <v>6001528.2699999996</v>
      </c>
      <c r="G35" s="40">
        <f t="shared" si="9"/>
        <v>6284306.5099999998</v>
      </c>
      <c r="H35" s="40">
        <f t="shared" si="9"/>
        <v>6736488.9199999999</v>
      </c>
      <c r="I35" s="40">
        <f>SUM(I3:I32)</f>
        <v>27655726.589999996</v>
      </c>
      <c r="J35" s="20"/>
      <c r="K35" s="23"/>
      <c r="L35" s="166" t="s">
        <v>70</v>
      </c>
      <c r="M35" s="167"/>
      <c r="N35" s="40">
        <f t="shared" ref="N35:S35" si="10">SUM(N3:N32)</f>
        <v>7481233.1200000001</v>
      </c>
      <c r="O35" s="40">
        <f t="shared" si="10"/>
        <v>8922971.4299999997</v>
      </c>
      <c r="P35" s="40">
        <f t="shared" si="10"/>
        <v>8842830.4800000004</v>
      </c>
      <c r="Q35" s="40">
        <f t="shared" si="10"/>
        <v>9616047.7599999998</v>
      </c>
      <c r="R35" s="40">
        <f t="shared" si="10"/>
        <v>10949527.91</v>
      </c>
      <c r="S35" s="40">
        <f t="shared" si="10"/>
        <v>11553464.83</v>
      </c>
      <c r="T35" s="40">
        <f>SUM(N35:S35)</f>
        <v>57366075.530000001</v>
      </c>
      <c r="U35" s="40">
        <f>SUM(U3:U32)</f>
        <v>85021802.11999999</v>
      </c>
      <c r="V35" s="20"/>
      <c r="W35" s="23"/>
    </row>
    <row r="36" spans="1:23" x14ac:dyDescent="0.25">
      <c r="A36" s="166" t="s">
        <v>85</v>
      </c>
      <c r="B36" s="167"/>
      <c r="C36" s="40">
        <f>C33+C35</f>
        <v>2416407.4648000002</v>
      </c>
      <c r="D36" s="40">
        <f>D33+D35</f>
        <v>2422209.0057999999</v>
      </c>
      <c r="E36" s="40">
        <f>E33+E35</f>
        <v>3852771.5497000003</v>
      </c>
      <c r="F36" s="40">
        <f t="shared" ref="F36:H36" si="11">F33+F35</f>
        <v>6013642.4197999993</v>
      </c>
      <c r="G36" s="40">
        <f t="shared" si="11"/>
        <v>6298230.4885</v>
      </c>
      <c r="H36" s="40">
        <f t="shared" si="11"/>
        <v>6751784.4812000003</v>
      </c>
      <c r="I36" s="40">
        <f t="shared" ref="I36" si="12">I34+I35</f>
        <v>27932283.855899997</v>
      </c>
      <c r="J36" s="20"/>
      <c r="K36" s="23"/>
      <c r="L36" s="166" t="s">
        <v>85</v>
      </c>
      <c r="M36" s="167"/>
      <c r="N36" s="40">
        <f t="shared" ref="N36:S36" si="13">N33+N35</f>
        <v>7502579.8758000005</v>
      </c>
      <c r="O36" s="40">
        <f t="shared" si="13"/>
        <v>8938804.6085000001</v>
      </c>
      <c r="P36" s="40">
        <f t="shared" si="13"/>
        <v>8856719.2540000007</v>
      </c>
      <c r="Q36" s="40">
        <f t="shared" si="13"/>
        <v>9629999.4818999991</v>
      </c>
      <c r="R36" s="40">
        <f t="shared" si="13"/>
        <v>10962052.513900001</v>
      </c>
      <c r="S36" s="40">
        <f t="shared" si="13"/>
        <v>11565535.278000001</v>
      </c>
      <c r="T36" s="40">
        <f>SUM(N36:S36)</f>
        <v>57455691.012099996</v>
      </c>
      <c r="U36" s="40">
        <f>U33+U35</f>
        <v>85210736.421899989</v>
      </c>
      <c r="V36" s="20"/>
      <c r="W36" s="23"/>
    </row>
    <row r="37" spans="1:23" x14ac:dyDescent="0.25">
      <c r="A37" s="22" t="s">
        <v>123</v>
      </c>
      <c r="B37" s="16"/>
      <c r="C37" s="94"/>
      <c r="D37" s="94"/>
      <c r="E37" s="94"/>
      <c r="F37" s="14"/>
      <c r="G37" s="14"/>
      <c r="H37" s="14"/>
      <c r="I37" s="14"/>
      <c r="J37" s="20"/>
      <c r="K37" s="23"/>
      <c r="L37" s="11"/>
      <c r="M37" s="11"/>
      <c r="N37" s="171" t="s">
        <v>141</v>
      </c>
      <c r="O37" s="171"/>
      <c r="P37" s="171"/>
      <c r="Q37" s="107"/>
      <c r="R37" s="107"/>
      <c r="S37" s="107"/>
      <c r="T37" s="107"/>
    </row>
    <row r="38" spans="1:23" x14ac:dyDescent="0.25">
      <c r="A38" s="15" t="s">
        <v>124</v>
      </c>
      <c r="B38" s="20"/>
      <c r="C38" s="95"/>
      <c r="D38" s="14"/>
      <c r="E38" s="14"/>
      <c r="F38" s="14"/>
      <c r="G38" s="14"/>
      <c r="H38" s="14"/>
      <c r="I38" s="14"/>
      <c r="J38" s="20"/>
      <c r="K38" s="23"/>
      <c r="L38" s="11"/>
      <c r="M38" s="11"/>
      <c r="N38" s="11"/>
      <c r="O38" s="11"/>
      <c r="P38" s="11"/>
      <c r="Q38" s="11"/>
      <c r="R38" s="11"/>
      <c r="S38" s="11"/>
      <c r="T38" s="11"/>
    </row>
    <row r="39" spans="1:23" x14ac:dyDescent="0.25">
      <c r="A39" s="23" t="s">
        <v>81</v>
      </c>
      <c r="C39" s="14"/>
      <c r="D39" s="14"/>
      <c r="E39" s="14"/>
      <c r="F39" s="14"/>
      <c r="G39" s="14"/>
      <c r="H39" s="14"/>
      <c r="I39" s="14"/>
      <c r="J39" s="20"/>
      <c r="K39" s="23"/>
      <c r="L39" s="11"/>
      <c r="M39" s="11"/>
      <c r="N39" s="11"/>
      <c r="O39" s="11"/>
      <c r="P39" s="11"/>
      <c r="Q39" s="11"/>
      <c r="R39" s="11"/>
      <c r="S39" s="11"/>
      <c r="T39" s="11"/>
    </row>
    <row r="40" spans="1:23" x14ac:dyDescent="0.25">
      <c r="A40" s="185" t="s">
        <v>142</v>
      </c>
      <c r="B40" s="44"/>
      <c r="C40" s="96"/>
      <c r="D40" s="97"/>
      <c r="E40" s="14"/>
      <c r="F40" s="14"/>
      <c r="G40" s="14"/>
      <c r="H40" s="14"/>
      <c r="I40" s="14"/>
      <c r="J40" s="20"/>
      <c r="K40" s="23"/>
      <c r="L40" s="11"/>
      <c r="M40" s="11"/>
      <c r="N40" s="11"/>
      <c r="O40" s="11"/>
      <c r="P40" s="11"/>
      <c r="Q40" s="11"/>
      <c r="R40" s="11"/>
      <c r="S40" s="11"/>
      <c r="T40" s="11"/>
    </row>
    <row r="41" spans="1:23" x14ac:dyDescent="0.25">
      <c r="A41" s="184" t="s">
        <v>89</v>
      </c>
      <c r="B41" s="184"/>
      <c r="C41" s="184"/>
      <c r="D41" s="184"/>
    </row>
    <row r="42" spans="1:23" x14ac:dyDescent="0.25">
      <c r="A42" s="158" t="s">
        <v>131</v>
      </c>
      <c r="B42" s="158"/>
    </row>
    <row r="43" spans="1:23" ht="15.75" x14ac:dyDescent="0.25">
      <c r="D43" s="99"/>
      <c r="E43" s="100"/>
    </row>
    <row r="44" spans="1:23" ht="15.75" x14ac:dyDescent="0.25">
      <c r="D44" s="99"/>
      <c r="E44" s="100"/>
    </row>
    <row r="45" spans="1:23" ht="15.75" x14ac:dyDescent="0.25">
      <c r="D45" s="99"/>
      <c r="E45" s="100"/>
    </row>
    <row r="46" spans="1:23" ht="15.75" x14ac:dyDescent="0.25">
      <c r="D46" s="99"/>
      <c r="E46" s="100"/>
    </row>
  </sheetData>
  <mergeCells count="78">
    <mergeCell ref="N37:P37"/>
    <mergeCell ref="W20:W21"/>
    <mergeCell ref="N28:N29"/>
    <mergeCell ref="O28:O29"/>
    <mergeCell ref="P28:P29"/>
    <mergeCell ref="W28:W29"/>
    <mergeCell ref="U28:U29"/>
    <mergeCell ref="V20:V21"/>
    <mergeCell ref="W25:W27"/>
    <mergeCell ref="W33:W34"/>
    <mergeCell ref="V28:V29"/>
    <mergeCell ref="K11:K12"/>
    <mergeCell ref="L11:L12"/>
    <mergeCell ref="K20:K21"/>
    <mergeCell ref="J26:J27"/>
    <mergeCell ref="K25:K27"/>
    <mergeCell ref="J13:J14"/>
    <mergeCell ref="L35:M35"/>
    <mergeCell ref="L36:M36"/>
    <mergeCell ref="K33:K34"/>
    <mergeCell ref="A1:F1"/>
    <mergeCell ref="J20:J21"/>
    <mergeCell ref="A13:A14"/>
    <mergeCell ref="A15:A16"/>
    <mergeCell ref="A20:A21"/>
    <mergeCell ref="K13:K14"/>
    <mergeCell ref="L20:L21"/>
    <mergeCell ref="L25:L27"/>
    <mergeCell ref="A25:A27"/>
    <mergeCell ref="K15:K16"/>
    <mergeCell ref="L15:L16"/>
    <mergeCell ref="L13:L14"/>
    <mergeCell ref="A11:A12"/>
    <mergeCell ref="A42:B42"/>
    <mergeCell ref="A41:D41"/>
    <mergeCell ref="A28:A29"/>
    <mergeCell ref="I28:I29"/>
    <mergeCell ref="J28:J29"/>
    <mergeCell ref="B28:B29"/>
    <mergeCell ref="C28:C29"/>
    <mergeCell ref="D28:D29"/>
    <mergeCell ref="E28:E29"/>
    <mergeCell ref="A36:B36"/>
    <mergeCell ref="A35:B35"/>
    <mergeCell ref="J33:J34"/>
    <mergeCell ref="V26:V27"/>
    <mergeCell ref="B15:B16"/>
    <mergeCell ref="C15:C16"/>
    <mergeCell ref="H15:H16"/>
    <mergeCell ref="I15:I16"/>
    <mergeCell ref="J15:J16"/>
    <mergeCell ref="D15:D16"/>
    <mergeCell ref="E15:E16"/>
    <mergeCell ref="F15:F16"/>
    <mergeCell ref="G15:G16"/>
    <mergeCell ref="W11:W12"/>
    <mergeCell ref="W13:W14"/>
    <mergeCell ref="M15:M16"/>
    <mergeCell ref="N15:N16"/>
    <mergeCell ref="O15:O16"/>
    <mergeCell ref="P15:P16"/>
    <mergeCell ref="U15:U16"/>
    <mergeCell ref="V15:V16"/>
    <mergeCell ref="W15:W16"/>
    <mergeCell ref="Q15:Q16"/>
    <mergeCell ref="S15:S16"/>
    <mergeCell ref="R15:R16"/>
    <mergeCell ref="T15:T16"/>
    <mergeCell ref="Q28:Q29"/>
    <mergeCell ref="S28:S29"/>
    <mergeCell ref="R28:R29"/>
    <mergeCell ref="T28:T29"/>
    <mergeCell ref="F28:F29"/>
    <mergeCell ref="G28:G29"/>
    <mergeCell ref="H28:H29"/>
    <mergeCell ref="K28:K29"/>
    <mergeCell ref="M28:M29"/>
    <mergeCell ref="L28:L29"/>
  </mergeCells>
  <pageMargins left="0.25" right="0.25" top="0.84375" bottom="0.75" header="0.3" footer="0.3"/>
  <pageSetup paperSize="9" scale="50" orientation="landscape" r:id="rId1"/>
  <headerFooter>
    <oddHeader>&amp;C&amp;G</oddHeader>
    <oddFooter>&amp;L&amp;G&amp;C&amp;G&amp;R&amp;G</oddFooter>
  </headerFooter>
  <ignoredErrors>
    <ignoredError sqref="C35:D35" formulaRange="1"/>
    <ignoredError sqref="T34 T35:T36" formula="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abSelected="1" showWhiteSpace="0" view="pageLayout" zoomScaleNormal="100" workbookViewId="0">
      <selection activeCell="D37" sqref="D37"/>
    </sheetView>
  </sheetViews>
  <sheetFormatPr defaultRowHeight="15" x14ac:dyDescent="0.25"/>
  <cols>
    <col min="1" max="1" width="8.42578125" customWidth="1"/>
    <col min="2" max="2" width="14.140625" customWidth="1"/>
    <col min="3" max="3" width="19.42578125" customWidth="1"/>
    <col min="4" max="4" width="20.5703125" customWidth="1"/>
    <col min="5" max="5" width="20" customWidth="1"/>
    <col min="6" max="6" width="8.85546875" customWidth="1"/>
  </cols>
  <sheetData>
    <row r="1" spans="2:6" ht="21.75" customHeight="1" x14ac:dyDescent="0.25">
      <c r="B1" s="132" t="s">
        <v>17</v>
      </c>
      <c r="C1" s="132"/>
      <c r="D1" s="132"/>
      <c r="E1" s="132"/>
    </row>
    <row r="2" spans="2:6" ht="18.75" x14ac:dyDescent="0.25">
      <c r="B2" s="132" t="s">
        <v>99</v>
      </c>
      <c r="C2" s="132"/>
      <c r="D2" s="132"/>
      <c r="E2" s="132"/>
    </row>
    <row r="3" spans="2:6" ht="18.75" x14ac:dyDescent="0.3">
      <c r="B3" s="50"/>
      <c r="C3" s="50"/>
      <c r="D3" s="50"/>
      <c r="E3" s="50"/>
    </row>
    <row r="4" spans="2:6" ht="31.5" x14ac:dyDescent="0.25">
      <c r="B4" s="181" t="s">
        <v>1</v>
      </c>
      <c r="C4" s="182" t="s">
        <v>2</v>
      </c>
      <c r="D4" s="182" t="s">
        <v>82</v>
      </c>
      <c r="E4" s="180" t="s">
        <v>18</v>
      </c>
      <c r="F4" s="1"/>
    </row>
    <row r="5" spans="2:6" ht="15.75" x14ac:dyDescent="0.25">
      <c r="B5" s="51" t="s">
        <v>4</v>
      </c>
      <c r="C5" s="178">
        <f>'1 Multas arrecadadas'!C5</f>
        <v>1141829.48</v>
      </c>
      <c r="D5" s="52">
        <f>'2 Desp. Fornecedores'!C36</f>
        <v>2416407.4648000002</v>
      </c>
      <c r="E5" s="53">
        <f>C5-D5</f>
        <v>-1274577.9848000002</v>
      </c>
      <c r="F5" s="1"/>
    </row>
    <row r="6" spans="2:6" ht="15.75" x14ac:dyDescent="0.25">
      <c r="B6" s="51" t="s">
        <v>5</v>
      </c>
      <c r="C6" s="178">
        <f>'1 Multas arrecadadas'!C6</f>
        <v>3085495.58</v>
      </c>
      <c r="D6" s="52">
        <f>'2 Desp. Fornecedores'!D36</f>
        <v>2422209.0057999999</v>
      </c>
      <c r="E6" s="53">
        <f t="shared" ref="E6:E10" si="0">C6-D6</f>
        <v>663286.57420000015</v>
      </c>
      <c r="F6" s="1"/>
    </row>
    <row r="7" spans="2:6" ht="15.75" x14ac:dyDescent="0.25">
      <c r="B7" s="51" t="s">
        <v>6</v>
      </c>
      <c r="C7" s="178">
        <f>'1 Multas arrecadadas'!C7</f>
        <v>1571187.97</v>
      </c>
      <c r="D7" s="52">
        <f>'2 Desp. Fornecedores'!E36</f>
        <v>3852771.5497000003</v>
      </c>
      <c r="E7" s="53">
        <f t="shared" si="0"/>
        <v>-2281583.5797000006</v>
      </c>
      <c r="F7" s="1"/>
    </row>
    <row r="8" spans="2:6" ht="15.75" x14ac:dyDescent="0.25">
      <c r="B8" s="51" t="s">
        <v>7</v>
      </c>
      <c r="C8" s="178">
        <f>'1 Multas arrecadadas'!C8</f>
        <v>1361960.3</v>
      </c>
      <c r="D8" s="52">
        <f>'2 Desp. Fornecedores'!F36</f>
        <v>6013642.4197999993</v>
      </c>
      <c r="E8" s="53">
        <f t="shared" si="0"/>
        <v>-4651682.1197999995</v>
      </c>
      <c r="F8" s="1"/>
    </row>
    <row r="9" spans="2:6" ht="15.75" x14ac:dyDescent="0.25">
      <c r="B9" s="51" t="s">
        <v>8</v>
      </c>
      <c r="C9" s="178">
        <f>'1 Multas arrecadadas'!C9</f>
        <v>1516322.81</v>
      </c>
      <c r="D9" s="52">
        <f>'2 Desp. Fornecedores'!G36</f>
        <v>6298230.4885</v>
      </c>
      <c r="E9" s="53">
        <f t="shared" si="0"/>
        <v>-4781907.6785000004</v>
      </c>
      <c r="F9" s="1"/>
    </row>
    <row r="10" spans="2:6" ht="15.75" x14ac:dyDescent="0.25">
      <c r="B10" s="51" t="s">
        <v>9</v>
      </c>
      <c r="C10" s="178">
        <f>'1 Multas arrecadadas'!C10</f>
        <v>1529556.12</v>
      </c>
      <c r="D10" s="52">
        <f>'2 Desp. Fornecedores'!H36</f>
        <v>6751784.4812000003</v>
      </c>
      <c r="E10" s="53">
        <f t="shared" si="0"/>
        <v>-5222228.3612000002</v>
      </c>
      <c r="F10" s="1"/>
    </row>
    <row r="11" spans="2:6" ht="15.75" x14ac:dyDescent="0.25">
      <c r="B11" s="51" t="s">
        <v>10</v>
      </c>
      <c r="C11" s="178">
        <f>'1 Multas arrecadadas'!C11</f>
        <v>2134675.58</v>
      </c>
      <c r="D11" s="52">
        <f>'2 Desp. Fornecedores'!N36</f>
        <v>7502579.8758000005</v>
      </c>
      <c r="E11" s="53">
        <f t="shared" ref="E11:E14" si="1">C11-D11</f>
        <v>-5367904.2958000004</v>
      </c>
      <c r="F11" s="1"/>
    </row>
    <row r="12" spans="2:6" ht="15.75" x14ac:dyDescent="0.25">
      <c r="B12" s="51" t="s">
        <v>11</v>
      </c>
      <c r="C12" s="178">
        <f>'1 Multas arrecadadas'!C12</f>
        <v>1583317.85</v>
      </c>
      <c r="D12" s="52">
        <f>'2 Desp. Fornecedores'!O36</f>
        <v>8938804.6085000001</v>
      </c>
      <c r="E12" s="53">
        <f t="shared" si="1"/>
        <v>-7355486.7585000005</v>
      </c>
      <c r="F12" s="1"/>
    </row>
    <row r="13" spans="2:6" ht="15.75" x14ac:dyDescent="0.25">
      <c r="B13" s="51" t="s">
        <v>12</v>
      </c>
      <c r="C13" s="178">
        <f>'1 Multas arrecadadas'!C13</f>
        <v>1388877.4</v>
      </c>
      <c r="D13" s="52">
        <f>'2 Desp. Fornecedores'!P36</f>
        <v>8856719.2540000007</v>
      </c>
      <c r="E13" s="53">
        <f t="shared" si="1"/>
        <v>-7467841.8540000003</v>
      </c>
      <c r="F13" s="1"/>
    </row>
    <row r="14" spans="2:6" ht="15.75" x14ac:dyDescent="0.25">
      <c r="B14" s="51" t="s">
        <v>13</v>
      </c>
      <c r="C14" s="178">
        <f>'1 Multas arrecadadas'!C14</f>
        <v>1395172.19</v>
      </c>
      <c r="D14" s="52">
        <f>'2 Desp. Fornecedores'!Q36</f>
        <v>9629999.4818999991</v>
      </c>
      <c r="E14" s="53">
        <f t="shared" si="1"/>
        <v>-8234827.2918999996</v>
      </c>
      <c r="F14" s="1"/>
    </row>
    <row r="15" spans="2:6" ht="15.75" x14ac:dyDescent="0.25">
      <c r="B15" s="51" t="s">
        <v>14</v>
      </c>
      <c r="C15" s="178">
        <f>'1 Multas arrecadadas'!C15</f>
        <v>1252460.3899999999</v>
      </c>
      <c r="D15" s="52">
        <f>'2 Desp. Fornecedores'!R36</f>
        <v>10962052.513900001</v>
      </c>
      <c r="E15" s="53">
        <f t="shared" ref="E15:E16" si="2">C15-D15</f>
        <v>-9709592.1239</v>
      </c>
      <c r="F15" s="1"/>
    </row>
    <row r="16" spans="2:6" ht="15.75" x14ac:dyDescent="0.25">
      <c r="B16" s="51" t="s">
        <v>15</v>
      </c>
      <c r="C16" s="178">
        <f>'1 Multas arrecadadas'!C16</f>
        <v>1316768.26</v>
      </c>
      <c r="D16" s="52">
        <f>'2 Desp. Fornecedores'!S36</f>
        <v>11565535.278000001</v>
      </c>
      <c r="E16" s="53">
        <f t="shared" si="2"/>
        <v>-10248767.018000001</v>
      </c>
      <c r="F16" s="1"/>
    </row>
    <row r="17" spans="2:6" ht="15.75" x14ac:dyDescent="0.25">
      <c r="B17" s="60" t="s">
        <v>16</v>
      </c>
      <c r="C17" s="61">
        <f t="shared" ref="C17" si="3">SUM(C5:C16)</f>
        <v>19277623.930000003</v>
      </c>
      <c r="D17" s="61">
        <f>SUM(D5:D16)</f>
        <v>85210736.421899989</v>
      </c>
      <c r="E17" s="61">
        <f>SUM(E5:E16)</f>
        <v>-65933112.491900004</v>
      </c>
      <c r="F17" s="1"/>
    </row>
    <row r="19" spans="2:6" ht="15.75" x14ac:dyDescent="0.25">
      <c r="B19" s="173" t="s">
        <v>86</v>
      </c>
      <c r="C19" s="173"/>
      <c r="D19" s="54">
        <f>D17</f>
        <v>85210736.421899989</v>
      </c>
      <c r="E19" s="55">
        <f>E20+E21</f>
        <v>0.99999999999999989</v>
      </c>
    </row>
    <row r="20" spans="2:6" ht="15.75" x14ac:dyDescent="0.25">
      <c r="B20" s="174" t="s">
        <v>87</v>
      </c>
      <c r="C20" s="174"/>
      <c r="D20" s="41">
        <f>C17</f>
        <v>19277623.930000003</v>
      </c>
      <c r="E20" s="42">
        <f>D20/D19</f>
        <v>0.22623468285207152</v>
      </c>
    </row>
    <row r="21" spans="2:6" ht="15.75" x14ac:dyDescent="0.25">
      <c r="B21" s="175" t="s">
        <v>88</v>
      </c>
      <c r="C21" s="175"/>
      <c r="D21" s="43">
        <f>D19-D20</f>
        <v>65933112.491899982</v>
      </c>
      <c r="E21" s="42">
        <f>D21/D19</f>
        <v>0.7737653171479284</v>
      </c>
    </row>
    <row r="22" spans="2:6" ht="15.75" x14ac:dyDescent="0.25">
      <c r="B22" s="4"/>
      <c r="C22" s="4"/>
      <c r="D22" s="4"/>
      <c r="E22" s="4"/>
    </row>
    <row r="23" spans="2:6" x14ac:dyDescent="0.25">
      <c r="B23" s="176" t="s">
        <v>143</v>
      </c>
      <c r="C23" s="176"/>
      <c r="D23" s="176"/>
      <c r="E23" s="176"/>
    </row>
    <row r="24" spans="2:6" x14ac:dyDescent="0.25">
      <c r="B24" s="176"/>
      <c r="C24" s="176"/>
      <c r="D24" s="176"/>
      <c r="E24" s="176"/>
    </row>
    <row r="25" spans="2:6" x14ac:dyDescent="0.25">
      <c r="B25" s="176"/>
      <c r="C25" s="176"/>
      <c r="D25" s="176"/>
      <c r="E25" s="176"/>
    </row>
    <row r="26" spans="2:6" x14ac:dyDescent="0.25">
      <c r="B26" s="176"/>
      <c r="C26" s="176"/>
      <c r="D26" s="176"/>
      <c r="E26" s="176"/>
    </row>
    <row r="27" spans="2:6" x14ac:dyDescent="0.25">
      <c r="B27" s="176"/>
      <c r="C27" s="176"/>
      <c r="D27" s="176"/>
      <c r="E27" s="176"/>
    </row>
    <row r="28" spans="2:6" x14ac:dyDescent="0.25">
      <c r="B28" s="176"/>
      <c r="C28" s="176"/>
      <c r="D28" s="176"/>
      <c r="E28" s="176"/>
    </row>
    <row r="29" spans="2:6" x14ac:dyDescent="0.25">
      <c r="B29" s="179"/>
      <c r="C29" s="179"/>
      <c r="D29" s="179"/>
      <c r="E29" s="179"/>
    </row>
    <row r="30" spans="2:6" ht="14.45" customHeight="1" x14ac:dyDescent="0.25">
      <c r="B30" s="183" t="s">
        <v>128</v>
      </c>
      <c r="C30" s="183"/>
      <c r="D30" s="183"/>
      <c r="E30" s="183"/>
    </row>
    <row r="31" spans="2:6" x14ac:dyDescent="0.25">
      <c r="B31" s="44" t="s">
        <v>90</v>
      </c>
      <c r="C31" s="44"/>
      <c r="D31" s="44"/>
      <c r="E31" s="44"/>
    </row>
    <row r="32" spans="2:6" x14ac:dyDescent="0.25">
      <c r="B32" s="185" t="s">
        <v>142</v>
      </c>
      <c r="C32" s="44"/>
      <c r="D32" s="44"/>
      <c r="E32" s="45"/>
    </row>
    <row r="33" spans="1:6" ht="14.45" customHeight="1" x14ac:dyDescent="0.25">
      <c r="B33" s="184" t="s">
        <v>89</v>
      </c>
      <c r="C33" s="184"/>
      <c r="D33" s="184"/>
      <c r="E33" s="184"/>
    </row>
    <row r="34" spans="1:6" x14ac:dyDescent="0.25">
      <c r="B34" s="44" t="s">
        <v>129</v>
      </c>
      <c r="C34" s="118"/>
      <c r="D34" s="118"/>
      <c r="E34" s="118"/>
    </row>
    <row r="35" spans="1:6" x14ac:dyDescent="0.25">
      <c r="B35" s="49"/>
      <c r="C35" s="49"/>
      <c r="D35" s="49"/>
      <c r="E35" s="49"/>
    </row>
    <row r="36" spans="1:6" x14ac:dyDescent="0.25">
      <c r="B36" s="49"/>
      <c r="C36" s="49"/>
      <c r="D36" s="49"/>
      <c r="E36" s="49"/>
    </row>
    <row r="37" spans="1:6" ht="15.75" x14ac:dyDescent="0.25">
      <c r="B37" s="175" t="s">
        <v>140</v>
      </c>
      <c r="C37" s="175"/>
      <c r="D37" s="3"/>
      <c r="E37" s="1"/>
    </row>
    <row r="38" spans="1:6" ht="16.899999999999999" customHeight="1" x14ac:dyDescent="0.25">
      <c r="B38" s="133"/>
      <c r="C38" s="133"/>
      <c r="F38" s="2"/>
    </row>
    <row r="39" spans="1:6" ht="15.75" x14ac:dyDescent="0.25">
      <c r="B39" s="131" t="s">
        <v>130</v>
      </c>
      <c r="C39" s="131"/>
      <c r="D39" s="177"/>
      <c r="E39" s="177"/>
      <c r="F39" s="2"/>
    </row>
    <row r="40" spans="1:6" x14ac:dyDescent="0.25">
      <c r="B40" s="66" t="s">
        <v>91</v>
      </c>
      <c r="C40" s="66"/>
      <c r="D40" s="66"/>
      <c r="E40" s="66"/>
    </row>
    <row r="41" spans="1:6" x14ac:dyDescent="0.25">
      <c r="B41" s="172" t="s">
        <v>97</v>
      </c>
      <c r="C41" s="172"/>
      <c r="D41" s="172"/>
      <c r="E41" s="172"/>
    </row>
    <row r="42" spans="1:6" ht="15.75" x14ac:dyDescent="0.25">
      <c r="B42" s="64"/>
      <c r="C42" s="64"/>
      <c r="D42" s="64"/>
      <c r="E42" s="64"/>
    </row>
    <row r="43" spans="1:6" x14ac:dyDescent="0.25">
      <c r="B43" s="48"/>
      <c r="C43" s="48"/>
      <c r="D43" s="48"/>
      <c r="E43" s="48"/>
    </row>
    <row r="44" spans="1:6" x14ac:dyDescent="0.25">
      <c r="A44" s="44"/>
      <c r="B44" s="48"/>
      <c r="C44" s="48"/>
      <c r="D44" s="48"/>
      <c r="E44" s="48"/>
    </row>
    <row r="46" spans="1:6" x14ac:dyDescent="0.25">
      <c r="A46" s="44"/>
    </row>
  </sheetData>
  <mergeCells count="12">
    <mergeCell ref="B33:E33"/>
    <mergeCell ref="B41:E41"/>
    <mergeCell ref="B1:E1"/>
    <mergeCell ref="B2:E2"/>
    <mergeCell ref="B19:C19"/>
    <mergeCell ref="B20:C20"/>
    <mergeCell ref="B21:C21"/>
    <mergeCell ref="B23:E28"/>
    <mergeCell ref="B37:C37"/>
    <mergeCell ref="B39:C39"/>
    <mergeCell ref="D39:E39"/>
    <mergeCell ref="B38:C38"/>
  </mergeCells>
  <pageMargins left="0.511811024" right="0.511811024" top="1.4475" bottom="1.3125" header="0.31496062000000002" footer="0.31496062000000002"/>
  <pageSetup paperSize="9" scale="90" orientation="portrait" r:id="rId1"/>
  <headerFooter>
    <oddHeader>&amp;C&amp;G</oddHeader>
    <oddFooter>&amp;C&amp;G</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1 Multas arrecadadas</vt:lpstr>
      <vt:lpstr>2 Desp. Fornecedores</vt:lpstr>
      <vt:lpstr>3 Receitas - Despesas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kezia.souza</dc:creator>
  <cp:lastModifiedBy>Aline Karolyne Lobo Pereira</cp:lastModifiedBy>
  <cp:lastPrinted>2024-01-25T15:34:31Z</cp:lastPrinted>
  <dcterms:created xsi:type="dcterms:W3CDTF">2019-04-04T15:12:02Z</dcterms:created>
  <dcterms:modified xsi:type="dcterms:W3CDTF">2024-01-25T15:37:52Z</dcterms:modified>
</cp:coreProperties>
</file>